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0730" windowHeight="11760" activeTab="5"/>
  </bookViews>
  <sheets>
    <sheet name="Pokyny pro vyplnění" sheetId="11" r:id="rId1"/>
    <sheet name="Stavba" sheetId="1" r:id="rId2"/>
    <sheet name="VzorPolozky" sheetId="10" state="hidden" r:id="rId3"/>
    <sheet name="001 001 Pol" sheetId="12" r:id="rId4"/>
    <sheet name="001 002 Pol" sheetId="13" r:id="rId5"/>
    <sheet name="001 0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 Pol'!$1:$7</definedName>
    <definedName name="_xlnm.Print_Titles" localSheetId="4">'001 002 Pol'!$1:$7</definedName>
    <definedName name="_xlnm.Print_Titles" localSheetId="5">'001 003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 Pol'!$A$1:$X$230</definedName>
    <definedName name="_xlnm.Print_Area" localSheetId="4">'001 002 Pol'!$A$1:$X$230</definedName>
    <definedName name="_xlnm.Print_Area" localSheetId="5">'001 003 Pol'!$A$1:$X$329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H42" i="1" s="1"/>
  <c r="I42" i="1" s="1"/>
  <c r="G41" i="1"/>
  <c r="F41" i="1"/>
  <c r="G39" i="1"/>
  <c r="F39" i="1"/>
  <c r="G328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I11" i="14"/>
  <c r="Q11" i="14"/>
  <c r="G12" i="14"/>
  <c r="I12" i="14"/>
  <c r="K12" i="14"/>
  <c r="K11" i="14" s="1"/>
  <c r="M12" i="14"/>
  <c r="M11" i="14" s="1"/>
  <c r="O12" i="14"/>
  <c r="Q12" i="14"/>
  <c r="V12" i="14"/>
  <c r="V11" i="14" s="1"/>
  <c r="G14" i="14"/>
  <c r="G11" i="14" s="1"/>
  <c r="I14" i="14"/>
  <c r="K14" i="14"/>
  <c r="M14" i="14"/>
  <c r="O14" i="14"/>
  <c r="O11" i="14" s="1"/>
  <c r="Q14" i="14"/>
  <c r="V14" i="14"/>
  <c r="G16" i="14"/>
  <c r="M16" i="14" s="1"/>
  <c r="I16" i="14"/>
  <c r="K16" i="14"/>
  <c r="O16" i="14"/>
  <c r="Q16" i="14"/>
  <c r="V16" i="14"/>
  <c r="I18" i="14"/>
  <c r="Q18" i="14"/>
  <c r="G19" i="14"/>
  <c r="I19" i="14"/>
  <c r="K19" i="14"/>
  <c r="K18" i="14" s="1"/>
  <c r="M19" i="14"/>
  <c r="O19" i="14"/>
  <c r="Q19" i="14"/>
  <c r="V19" i="14"/>
  <c r="V18" i="14" s="1"/>
  <c r="G27" i="14"/>
  <c r="I27" i="14"/>
  <c r="K27" i="14"/>
  <c r="M27" i="14"/>
  <c r="O27" i="14"/>
  <c r="Q27" i="14"/>
  <c r="V27" i="14"/>
  <c r="G35" i="14"/>
  <c r="G18" i="14" s="1"/>
  <c r="I35" i="14"/>
  <c r="K35" i="14"/>
  <c r="O35" i="14"/>
  <c r="O18" i="14" s="1"/>
  <c r="Q35" i="14"/>
  <c r="V35" i="14"/>
  <c r="G37" i="14"/>
  <c r="I37" i="14"/>
  <c r="O37" i="14"/>
  <c r="Q37" i="14"/>
  <c r="G38" i="14"/>
  <c r="I38" i="14"/>
  <c r="K38" i="14"/>
  <c r="K37" i="14" s="1"/>
  <c r="M38" i="14"/>
  <c r="M37" i="14" s="1"/>
  <c r="O38" i="14"/>
  <c r="Q38" i="14"/>
  <c r="V38" i="14"/>
  <c r="V37" i="14" s="1"/>
  <c r="G39" i="14"/>
  <c r="I39" i="14"/>
  <c r="K39" i="14"/>
  <c r="M39" i="14"/>
  <c r="O39" i="14"/>
  <c r="Q39" i="14"/>
  <c r="V39" i="14"/>
  <c r="G40" i="14"/>
  <c r="O40" i="14"/>
  <c r="G41" i="14"/>
  <c r="M41" i="14" s="1"/>
  <c r="M40" i="14" s="1"/>
  <c r="I41" i="14"/>
  <c r="I40" i="14" s="1"/>
  <c r="K41" i="14"/>
  <c r="K40" i="14" s="1"/>
  <c r="O41" i="14"/>
  <c r="Q41" i="14"/>
  <c r="Q40" i="14" s="1"/>
  <c r="V41" i="14"/>
  <c r="V40" i="14" s="1"/>
  <c r="G47" i="14"/>
  <c r="I47" i="14"/>
  <c r="K47" i="14"/>
  <c r="M47" i="14"/>
  <c r="O47" i="14"/>
  <c r="Q47" i="14"/>
  <c r="V47" i="14"/>
  <c r="K48" i="14"/>
  <c r="V48" i="14"/>
  <c r="G49" i="14"/>
  <c r="G48" i="14" s="1"/>
  <c r="I49" i="14"/>
  <c r="I48" i="14" s="1"/>
  <c r="K49" i="14"/>
  <c r="O49" i="14"/>
  <c r="O48" i="14" s="1"/>
  <c r="Q49" i="14"/>
  <c r="Q48" i="14" s="1"/>
  <c r="V49" i="14"/>
  <c r="G53" i="14"/>
  <c r="I53" i="14"/>
  <c r="O53" i="14"/>
  <c r="Q53" i="14"/>
  <c r="G54" i="14"/>
  <c r="I54" i="14"/>
  <c r="K54" i="14"/>
  <c r="K53" i="14" s="1"/>
  <c r="M54" i="14"/>
  <c r="M53" i="14" s="1"/>
  <c r="O54" i="14"/>
  <c r="Q54" i="14"/>
  <c r="V54" i="14"/>
  <c r="V53" i="14" s="1"/>
  <c r="G59" i="14"/>
  <c r="G58" i="14" s="1"/>
  <c r="I59" i="14"/>
  <c r="I58" i="14" s="1"/>
  <c r="K59" i="14"/>
  <c r="O59" i="14"/>
  <c r="O58" i="14" s="1"/>
  <c r="Q59" i="14"/>
  <c r="Q58" i="14" s="1"/>
  <c r="V59" i="14"/>
  <c r="G63" i="14"/>
  <c r="M63" i="14" s="1"/>
  <c r="I63" i="14"/>
  <c r="K63" i="14"/>
  <c r="K58" i="14" s="1"/>
  <c r="O63" i="14"/>
  <c r="Q63" i="14"/>
  <c r="V63" i="14"/>
  <c r="V58" i="14" s="1"/>
  <c r="G66" i="14"/>
  <c r="I66" i="14"/>
  <c r="K66" i="14"/>
  <c r="M66" i="14"/>
  <c r="O66" i="14"/>
  <c r="Q66" i="14"/>
  <c r="V66" i="14"/>
  <c r="K67" i="14"/>
  <c r="V67" i="14"/>
  <c r="G68" i="14"/>
  <c r="G67" i="14" s="1"/>
  <c r="I68" i="14"/>
  <c r="I67" i="14" s="1"/>
  <c r="K68" i="14"/>
  <c r="O68" i="14"/>
  <c r="O67" i="14" s="1"/>
  <c r="Q68" i="14"/>
  <c r="Q67" i="14" s="1"/>
  <c r="V68" i="14"/>
  <c r="G69" i="14"/>
  <c r="I69" i="14"/>
  <c r="O69" i="14"/>
  <c r="Q69" i="14"/>
  <c r="G70" i="14"/>
  <c r="I70" i="14"/>
  <c r="K70" i="14"/>
  <c r="K69" i="14" s="1"/>
  <c r="M70" i="14"/>
  <c r="M69" i="14" s="1"/>
  <c r="O70" i="14"/>
  <c r="Q70" i="14"/>
  <c r="V70" i="14"/>
  <c r="V69" i="14" s="1"/>
  <c r="K71" i="14"/>
  <c r="V71" i="14"/>
  <c r="G72" i="14"/>
  <c r="G71" i="14" s="1"/>
  <c r="I72" i="14"/>
  <c r="I71" i="14" s="1"/>
  <c r="K72" i="14"/>
  <c r="O72" i="14"/>
  <c r="O71" i="14" s="1"/>
  <c r="Q72" i="14"/>
  <c r="Q71" i="14" s="1"/>
  <c r="V72" i="14"/>
  <c r="G74" i="14"/>
  <c r="I74" i="14"/>
  <c r="K74" i="14"/>
  <c r="K73" i="14" s="1"/>
  <c r="M74" i="14"/>
  <c r="M73" i="14" s="1"/>
  <c r="O74" i="14"/>
  <c r="Q74" i="14"/>
  <c r="V74" i="14"/>
  <c r="V73" i="14" s="1"/>
  <c r="G75" i="14"/>
  <c r="G73" i="14" s="1"/>
  <c r="I75" i="14"/>
  <c r="K75" i="14"/>
  <c r="M75" i="14"/>
  <c r="O75" i="14"/>
  <c r="O73" i="14" s="1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I73" i="14" s="1"/>
  <c r="K77" i="14"/>
  <c r="O77" i="14"/>
  <c r="Q77" i="14"/>
  <c r="Q73" i="14" s="1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I85" i="14"/>
  <c r="Q85" i="14"/>
  <c r="G86" i="14"/>
  <c r="G85" i="14" s="1"/>
  <c r="I86" i="14"/>
  <c r="K86" i="14"/>
  <c r="K85" i="14" s="1"/>
  <c r="M86" i="14"/>
  <c r="M85" i="14" s="1"/>
  <c r="O86" i="14"/>
  <c r="O85" i="14" s="1"/>
  <c r="Q86" i="14"/>
  <c r="V86" i="14"/>
  <c r="V85" i="14" s="1"/>
  <c r="G87" i="14"/>
  <c r="I87" i="14"/>
  <c r="K87" i="14"/>
  <c r="M87" i="14"/>
  <c r="O87" i="14"/>
  <c r="Q87" i="14"/>
  <c r="V87" i="14"/>
  <c r="G91" i="14"/>
  <c r="O91" i="14"/>
  <c r="G92" i="14"/>
  <c r="I92" i="14"/>
  <c r="I91" i="14" s="1"/>
  <c r="K92" i="14"/>
  <c r="K91" i="14" s="1"/>
  <c r="M92" i="14"/>
  <c r="M91" i="14" s="1"/>
  <c r="O92" i="14"/>
  <c r="Q92" i="14"/>
  <c r="Q91" i="14" s="1"/>
  <c r="V92" i="14"/>
  <c r="V91" i="14" s="1"/>
  <c r="K93" i="14"/>
  <c r="V93" i="14"/>
  <c r="G94" i="14"/>
  <c r="G93" i="14" s="1"/>
  <c r="I94" i="14"/>
  <c r="I93" i="14" s="1"/>
  <c r="K94" i="14"/>
  <c r="M94" i="14"/>
  <c r="O94" i="14"/>
  <c r="O93" i="14" s="1"/>
  <c r="Q94" i="14"/>
  <c r="Q93" i="14" s="1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8" i="14"/>
  <c r="I98" i="14"/>
  <c r="I97" i="14" s="1"/>
  <c r="K98" i="14"/>
  <c r="M98" i="14"/>
  <c r="O98" i="14"/>
  <c r="Q98" i="14"/>
  <c r="Q97" i="14" s="1"/>
  <c r="V98" i="14"/>
  <c r="G99" i="14"/>
  <c r="G97" i="14" s="1"/>
  <c r="I99" i="14"/>
  <c r="K99" i="14"/>
  <c r="O99" i="14"/>
  <c r="O97" i="14" s="1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K97" i="14" s="1"/>
  <c r="O101" i="14"/>
  <c r="Q101" i="14"/>
  <c r="V101" i="14"/>
  <c r="V97" i="14" s="1"/>
  <c r="G102" i="14"/>
  <c r="I102" i="14"/>
  <c r="K102" i="14"/>
  <c r="M102" i="14"/>
  <c r="O102" i="14"/>
  <c r="Q102" i="14"/>
  <c r="V102" i="14"/>
  <c r="G103" i="14"/>
  <c r="G104" i="14"/>
  <c r="I104" i="14"/>
  <c r="I103" i="14" s="1"/>
  <c r="K104" i="14"/>
  <c r="M104" i="14"/>
  <c r="O104" i="14"/>
  <c r="Q104" i="14"/>
  <c r="Q103" i="14" s="1"/>
  <c r="V104" i="14"/>
  <c r="G113" i="14"/>
  <c r="M113" i="14" s="1"/>
  <c r="I113" i="14"/>
  <c r="K113" i="14"/>
  <c r="K103" i="14" s="1"/>
  <c r="O113" i="14"/>
  <c r="Q113" i="14"/>
  <c r="V113" i="14"/>
  <c r="V103" i="14" s="1"/>
  <c r="G119" i="14"/>
  <c r="I119" i="14"/>
  <c r="K119" i="14"/>
  <c r="M119" i="14"/>
  <c r="O119" i="14"/>
  <c r="Q119" i="14"/>
  <c r="V119" i="14"/>
  <c r="G125" i="14"/>
  <c r="M125" i="14" s="1"/>
  <c r="I125" i="14"/>
  <c r="K125" i="14"/>
  <c r="O125" i="14"/>
  <c r="O103" i="14" s="1"/>
  <c r="Q125" i="14"/>
  <c r="V125" i="14"/>
  <c r="G131" i="14"/>
  <c r="I131" i="14"/>
  <c r="K131" i="14"/>
  <c r="M131" i="14"/>
  <c r="O131" i="14"/>
  <c r="Q131" i="14"/>
  <c r="V131" i="14"/>
  <c r="G137" i="14"/>
  <c r="M137" i="14" s="1"/>
  <c r="I137" i="14"/>
  <c r="K137" i="14"/>
  <c r="O137" i="14"/>
  <c r="Q137" i="14"/>
  <c r="V137" i="14"/>
  <c r="G143" i="14"/>
  <c r="I143" i="14"/>
  <c r="K143" i="14"/>
  <c r="M143" i="14"/>
  <c r="O143" i="14"/>
  <c r="Q143" i="14"/>
  <c r="V143" i="14"/>
  <c r="G149" i="14"/>
  <c r="M149" i="14" s="1"/>
  <c r="I149" i="14"/>
  <c r="K149" i="14"/>
  <c r="O149" i="14"/>
  <c r="Q149" i="14"/>
  <c r="V149" i="14"/>
  <c r="G155" i="14"/>
  <c r="I155" i="14"/>
  <c r="K155" i="14"/>
  <c r="M155" i="14"/>
  <c r="O155" i="14"/>
  <c r="Q155" i="14"/>
  <c r="V155" i="14"/>
  <c r="G164" i="14"/>
  <c r="M164" i="14" s="1"/>
  <c r="I164" i="14"/>
  <c r="K164" i="14"/>
  <c r="O164" i="14"/>
  <c r="Q164" i="14"/>
  <c r="V164" i="14"/>
  <c r="G173" i="14"/>
  <c r="I173" i="14"/>
  <c r="K173" i="14"/>
  <c r="M173" i="14"/>
  <c r="O173" i="14"/>
  <c r="Q173" i="14"/>
  <c r="V173" i="14"/>
  <c r="G174" i="14"/>
  <c r="G175" i="14"/>
  <c r="I175" i="14"/>
  <c r="I174" i="14" s="1"/>
  <c r="K175" i="14"/>
  <c r="M175" i="14"/>
  <c r="O175" i="14"/>
  <c r="Q175" i="14"/>
  <c r="Q174" i="14" s="1"/>
  <c r="V175" i="14"/>
  <c r="G182" i="14"/>
  <c r="M182" i="14" s="1"/>
  <c r="I182" i="14"/>
  <c r="K182" i="14"/>
  <c r="K174" i="14" s="1"/>
  <c r="O182" i="14"/>
  <c r="Q182" i="14"/>
  <c r="V182" i="14"/>
  <c r="V174" i="14" s="1"/>
  <c r="G189" i="14"/>
  <c r="I189" i="14"/>
  <c r="K189" i="14"/>
  <c r="M189" i="14"/>
  <c r="O189" i="14"/>
  <c r="Q189" i="14"/>
  <c r="V189" i="14"/>
  <c r="G196" i="14"/>
  <c r="M196" i="14" s="1"/>
  <c r="I196" i="14"/>
  <c r="K196" i="14"/>
  <c r="O196" i="14"/>
  <c r="O174" i="14" s="1"/>
  <c r="Q196" i="14"/>
  <c r="V196" i="14"/>
  <c r="G203" i="14"/>
  <c r="I203" i="14"/>
  <c r="K203" i="14"/>
  <c r="M203" i="14"/>
  <c r="O203" i="14"/>
  <c r="Q203" i="14"/>
  <c r="V203" i="14"/>
  <c r="G208" i="14"/>
  <c r="M208" i="14" s="1"/>
  <c r="I208" i="14"/>
  <c r="K208" i="14"/>
  <c r="O208" i="14"/>
  <c r="Q208" i="14"/>
  <c r="V208" i="14"/>
  <c r="G211" i="14"/>
  <c r="I211" i="14"/>
  <c r="K211" i="14"/>
  <c r="M211" i="14"/>
  <c r="O211" i="14"/>
  <c r="Q211" i="14"/>
  <c r="V211" i="14"/>
  <c r="G219" i="14"/>
  <c r="M219" i="14" s="1"/>
  <c r="I219" i="14"/>
  <c r="K219" i="14"/>
  <c r="O219" i="14"/>
  <c r="Q219" i="14"/>
  <c r="V219" i="14"/>
  <c r="G236" i="14"/>
  <c r="I236" i="14"/>
  <c r="K236" i="14"/>
  <c r="M236" i="14"/>
  <c r="O236" i="14"/>
  <c r="Q236" i="14"/>
  <c r="V236" i="14"/>
  <c r="G237" i="14"/>
  <c r="K237" i="14"/>
  <c r="O237" i="14"/>
  <c r="V237" i="14"/>
  <c r="G238" i="14"/>
  <c r="I238" i="14"/>
  <c r="I237" i="14" s="1"/>
  <c r="K238" i="14"/>
  <c r="M238" i="14"/>
  <c r="M237" i="14" s="1"/>
  <c r="O238" i="14"/>
  <c r="Q238" i="14"/>
  <c r="Q237" i="14" s="1"/>
  <c r="V238" i="14"/>
  <c r="G239" i="14"/>
  <c r="G240" i="14"/>
  <c r="I240" i="14"/>
  <c r="I239" i="14" s="1"/>
  <c r="K240" i="14"/>
  <c r="M240" i="14"/>
  <c r="O240" i="14"/>
  <c r="Q240" i="14"/>
  <c r="Q239" i="14" s="1"/>
  <c r="V240" i="14"/>
  <c r="G252" i="14"/>
  <c r="M252" i="14" s="1"/>
  <c r="I252" i="14"/>
  <c r="K252" i="14"/>
  <c r="K239" i="14" s="1"/>
  <c r="O252" i="14"/>
  <c r="Q252" i="14"/>
  <c r="V252" i="14"/>
  <c r="V239" i="14" s="1"/>
  <c r="G264" i="14"/>
  <c r="I264" i="14"/>
  <c r="K264" i="14"/>
  <c r="M264" i="14"/>
  <c r="O264" i="14"/>
  <c r="Q264" i="14"/>
  <c r="V264" i="14"/>
  <c r="G276" i="14"/>
  <c r="M276" i="14" s="1"/>
  <c r="I276" i="14"/>
  <c r="K276" i="14"/>
  <c r="O276" i="14"/>
  <c r="O239" i="14" s="1"/>
  <c r="Q276" i="14"/>
  <c r="V276" i="14"/>
  <c r="I288" i="14"/>
  <c r="Q288" i="14"/>
  <c r="G289" i="14"/>
  <c r="M289" i="14" s="1"/>
  <c r="M288" i="14" s="1"/>
  <c r="I289" i="14"/>
  <c r="K289" i="14"/>
  <c r="K288" i="14" s="1"/>
  <c r="O289" i="14"/>
  <c r="O288" i="14" s="1"/>
  <c r="Q289" i="14"/>
  <c r="V289" i="14"/>
  <c r="V288" i="14" s="1"/>
  <c r="I290" i="14"/>
  <c r="Q290" i="14"/>
  <c r="G291" i="14"/>
  <c r="G290" i="14" s="1"/>
  <c r="I291" i="14"/>
  <c r="K291" i="14"/>
  <c r="K290" i="14" s="1"/>
  <c r="O291" i="14"/>
  <c r="O290" i="14" s="1"/>
  <c r="Q291" i="14"/>
  <c r="V291" i="14"/>
  <c r="V290" i="14" s="1"/>
  <c r="I292" i="14"/>
  <c r="Q292" i="14"/>
  <c r="G293" i="14"/>
  <c r="M293" i="14" s="1"/>
  <c r="M292" i="14" s="1"/>
  <c r="I293" i="14"/>
  <c r="K293" i="14"/>
  <c r="K292" i="14" s="1"/>
  <c r="O293" i="14"/>
  <c r="O292" i="14" s="1"/>
  <c r="Q293" i="14"/>
  <c r="V293" i="14"/>
  <c r="V292" i="14" s="1"/>
  <c r="G295" i="14"/>
  <c r="G294" i="14" s="1"/>
  <c r="I295" i="14"/>
  <c r="I294" i="14" s="1"/>
  <c r="K295" i="14"/>
  <c r="K294" i="14" s="1"/>
  <c r="O295" i="14"/>
  <c r="O294" i="14" s="1"/>
  <c r="Q295" i="14"/>
  <c r="Q294" i="14" s="1"/>
  <c r="V295" i="14"/>
  <c r="V294" i="14" s="1"/>
  <c r="G299" i="14"/>
  <c r="I299" i="14"/>
  <c r="K299" i="14"/>
  <c r="M299" i="14"/>
  <c r="O299" i="14"/>
  <c r="Q299" i="14"/>
  <c r="V299" i="14"/>
  <c r="G303" i="14"/>
  <c r="I303" i="14"/>
  <c r="K303" i="14"/>
  <c r="M303" i="14"/>
  <c r="O303" i="14"/>
  <c r="Q303" i="14"/>
  <c r="V303" i="14"/>
  <c r="G307" i="14"/>
  <c r="I307" i="14"/>
  <c r="K307" i="14"/>
  <c r="M307" i="14"/>
  <c r="O307" i="14"/>
  <c r="Q307" i="14"/>
  <c r="V307" i="14"/>
  <c r="G311" i="14"/>
  <c r="M311" i="14" s="1"/>
  <c r="I311" i="14"/>
  <c r="K311" i="14"/>
  <c r="O311" i="14"/>
  <c r="Q311" i="14"/>
  <c r="V311" i="14"/>
  <c r="G315" i="14"/>
  <c r="I315" i="14"/>
  <c r="K315" i="14"/>
  <c r="M315" i="14"/>
  <c r="O315" i="14"/>
  <c r="Q315" i="14"/>
  <c r="V315" i="14"/>
  <c r="G319" i="14"/>
  <c r="I319" i="14"/>
  <c r="K319" i="14"/>
  <c r="M319" i="14"/>
  <c r="O319" i="14"/>
  <c r="Q319" i="14"/>
  <c r="V319" i="14"/>
  <c r="G323" i="14"/>
  <c r="I323" i="14"/>
  <c r="K323" i="14"/>
  <c r="M323" i="14"/>
  <c r="O323" i="14"/>
  <c r="Q323" i="14"/>
  <c r="V323" i="14"/>
  <c r="AE328" i="14"/>
  <c r="AF328" i="14"/>
  <c r="G229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I11" i="13"/>
  <c r="Q11" i="13"/>
  <c r="G12" i="13"/>
  <c r="I12" i="13"/>
  <c r="K12" i="13"/>
  <c r="K11" i="13" s="1"/>
  <c r="M12" i="13"/>
  <c r="M11" i="13" s="1"/>
  <c r="O12" i="13"/>
  <c r="Q12" i="13"/>
  <c r="V12" i="13"/>
  <c r="V11" i="13" s="1"/>
  <c r="G14" i="13"/>
  <c r="G11" i="13" s="1"/>
  <c r="I14" i="13"/>
  <c r="K14" i="13"/>
  <c r="M14" i="13"/>
  <c r="O14" i="13"/>
  <c r="O11" i="13" s="1"/>
  <c r="Q14" i="13"/>
  <c r="V14" i="13"/>
  <c r="G16" i="13"/>
  <c r="M16" i="13" s="1"/>
  <c r="I16" i="13"/>
  <c r="K16" i="13"/>
  <c r="O16" i="13"/>
  <c r="Q16" i="13"/>
  <c r="V16" i="13"/>
  <c r="I18" i="13"/>
  <c r="Q18" i="13"/>
  <c r="G19" i="13"/>
  <c r="I19" i="13"/>
  <c r="K19" i="13"/>
  <c r="K18" i="13" s="1"/>
  <c r="M19" i="13"/>
  <c r="O19" i="13"/>
  <c r="Q19" i="13"/>
  <c r="V19" i="13"/>
  <c r="V18" i="13" s="1"/>
  <c r="G23" i="13"/>
  <c r="I23" i="13"/>
  <c r="K23" i="13"/>
  <c r="M23" i="13"/>
  <c r="O23" i="13"/>
  <c r="Q23" i="13"/>
  <c r="V23" i="13"/>
  <c r="G27" i="13"/>
  <c r="G18" i="13" s="1"/>
  <c r="I27" i="13"/>
  <c r="K27" i="13"/>
  <c r="O27" i="13"/>
  <c r="O18" i="13" s="1"/>
  <c r="Q27" i="13"/>
  <c r="V27" i="13"/>
  <c r="G29" i="13"/>
  <c r="I29" i="13"/>
  <c r="O29" i="13"/>
  <c r="Q29" i="13"/>
  <c r="G30" i="13"/>
  <c r="I30" i="13"/>
  <c r="K30" i="13"/>
  <c r="K29" i="13" s="1"/>
  <c r="M30" i="13"/>
  <c r="M29" i="13" s="1"/>
  <c r="O30" i="13"/>
  <c r="Q30" i="13"/>
  <c r="V30" i="13"/>
  <c r="V29" i="13" s="1"/>
  <c r="G31" i="13"/>
  <c r="I31" i="13"/>
  <c r="K31" i="13"/>
  <c r="M31" i="13"/>
  <c r="O31" i="13"/>
  <c r="Q31" i="13"/>
  <c r="V31" i="13"/>
  <c r="G32" i="13"/>
  <c r="O32" i="13"/>
  <c r="G33" i="13"/>
  <c r="M33" i="13" s="1"/>
  <c r="M32" i="13" s="1"/>
  <c r="I33" i="13"/>
  <c r="I32" i="13" s="1"/>
  <c r="K33" i="13"/>
  <c r="K32" i="13" s="1"/>
  <c r="O33" i="13"/>
  <c r="Q33" i="13"/>
  <c r="Q32" i="13" s="1"/>
  <c r="V33" i="13"/>
  <c r="V32" i="13" s="1"/>
  <c r="G36" i="13"/>
  <c r="I36" i="13"/>
  <c r="K36" i="13"/>
  <c r="M36" i="13"/>
  <c r="O36" i="13"/>
  <c r="Q36" i="13"/>
  <c r="V36" i="13"/>
  <c r="K37" i="13"/>
  <c r="V37" i="13"/>
  <c r="G38" i="13"/>
  <c r="G37" i="13" s="1"/>
  <c r="I38" i="13"/>
  <c r="I37" i="13" s="1"/>
  <c r="K38" i="13"/>
  <c r="O38" i="13"/>
  <c r="O37" i="13" s="1"/>
  <c r="Q38" i="13"/>
  <c r="Q37" i="13" s="1"/>
  <c r="V38" i="13"/>
  <c r="G41" i="13"/>
  <c r="I41" i="13"/>
  <c r="O41" i="13"/>
  <c r="Q41" i="13"/>
  <c r="G42" i="13"/>
  <c r="I42" i="13"/>
  <c r="K42" i="13"/>
  <c r="K41" i="13" s="1"/>
  <c r="M42" i="13"/>
  <c r="M41" i="13" s="1"/>
  <c r="O42" i="13"/>
  <c r="Q42" i="13"/>
  <c r="V42" i="13"/>
  <c r="V41" i="13" s="1"/>
  <c r="G47" i="13"/>
  <c r="G46" i="13" s="1"/>
  <c r="I47" i="13"/>
  <c r="I46" i="13" s="1"/>
  <c r="K47" i="13"/>
  <c r="O47" i="13"/>
  <c r="O46" i="13" s="1"/>
  <c r="Q47" i="13"/>
  <c r="Q46" i="13" s="1"/>
  <c r="V47" i="13"/>
  <c r="G50" i="13"/>
  <c r="M50" i="13" s="1"/>
  <c r="I50" i="13"/>
  <c r="K50" i="13"/>
  <c r="K46" i="13" s="1"/>
  <c r="O50" i="13"/>
  <c r="Q50" i="13"/>
  <c r="V50" i="13"/>
  <c r="V46" i="13" s="1"/>
  <c r="G53" i="13"/>
  <c r="I53" i="13"/>
  <c r="K53" i="13"/>
  <c r="M53" i="13"/>
  <c r="O53" i="13"/>
  <c r="Q53" i="13"/>
  <c r="V53" i="13"/>
  <c r="K54" i="13"/>
  <c r="V54" i="13"/>
  <c r="G55" i="13"/>
  <c r="G54" i="13" s="1"/>
  <c r="I55" i="13"/>
  <c r="I54" i="13" s="1"/>
  <c r="K55" i="13"/>
  <c r="O55" i="13"/>
  <c r="O54" i="13" s="1"/>
  <c r="Q55" i="13"/>
  <c r="Q54" i="13" s="1"/>
  <c r="V55" i="13"/>
  <c r="G56" i="13"/>
  <c r="I56" i="13"/>
  <c r="O56" i="13"/>
  <c r="Q56" i="13"/>
  <c r="G57" i="13"/>
  <c r="I57" i="13"/>
  <c r="K57" i="13"/>
  <c r="K56" i="13" s="1"/>
  <c r="M57" i="13"/>
  <c r="M56" i="13" s="1"/>
  <c r="O57" i="13"/>
  <c r="Q57" i="13"/>
  <c r="V57" i="13"/>
  <c r="V56" i="13" s="1"/>
  <c r="K58" i="13"/>
  <c r="V58" i="13"/>
  <c r="G59" i="13"/>
  <c r="G58" i="13" s="1"/>
  <c r="I59" i="13"/>
  <c r="I58" i="13" s="1"/>
  <c r="K59" i="13"/>
  <c r="O59" i="13"/>
  <c r="O58" i="13" s="1"/>
  <c r="Q59" i="13"/>
  <c r="Q58" i="13" s="1"/>
  <c r="V59" i="13"/>
  <c r="G61" i="13"/>
  <c r="I61" i="13"/>
  <c r="K61" i="13"/>
  <c r="K60" i="13" s="1"/>
  <c r="M61" i="13"/>
  <c r="M60" i="13" s="1"/>
  <c r="O61" i="13"/>
  <c r="Q61" i="13"/>
  <c r="V61" i="13"/>
  <c r="V60" i="13" s="1"/>
  <c r="G62" i="13"/>
  <c r="G60" i="13" s="1"/>
  <c r="I62" i="13"/>
  <c r="K62" i="13"/>
  <c r="M62" i="13"/>
  <c r="O62" i="13"/>
  <c r="O60" i="13" s="1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I60" i="13" s="1"/>
  <c r="K64" i="13"/>
  <c r="O64" i="13"/>
  <c r="Q64" i="13"/>
  <c r="Q60" i="13" s="1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I72" i="13"/>
  <c r="Q72" i="13"/>
  <c r="G73" i="13"/>
  <c r="G72" i="13" s="1"/>
  <c r="I73" i="13"/>
  <c r="K73" i="13"/>
  <c r="K72" i="13" s="1"/>
  <c r="M73" i="13"/>
  <c r="M72" i="13" s="1"/>
  <c r="O73" i="13"/>
  <c r="O72" i="13" s="1"/>
  <c r="Q73" i="13"/>
  <c r="V73" i="13"/>
  <c r="V72" i="13" s="1"/>
  <c r="G74" i="13"/>
  <c r="I74" i="13"/>
  <c r="K74" i="13"/>
  <c r="M74" i="13"/>
  <c r="O74" i="13"/>
  <c r="Q74" i="13"/>
  <c r="V74" i="13"/>
  <c r="G78" i="13"/>
  <c r="O78" i="13"/>
  <c r="G79" i="13"/>
  <c r="I79" i="13"/>
  <c r="I78" i="13" s="1"/>
  <c r="K79" i="13"/>
  <c r="K78" i="13" s="1"/>
  <c r="M79" i="13"/>
  <c r="M78" i="13" s="1"/>
  <c r="O79" i="13"/>
  <c r="Q79" i="13"/>
  <c r="Q78" i="13" s="1"/>
  <c r="V79" i="13"/>
  <c r="V78" i="13" s="1"/>
  <c r="K80" i="13"/>
  <c r="V80" i="13"/>
  <c r="G81" i="13"/>
  <c r="G80" i="13" s="1"/>
  <c r="I81" i="13"/>
  <c r="I80" i="13" s="1"/>
  <c r="K81" i="13"/>
  <c r="M81" i="13"/>
  <c r="O81" i="13"/>
  <c r="O80" i="13" s="1"/>
  <c r="Q81" i="13"/>
  <c r="Q80" i="13" s="1"/>
  <c r="V81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5" i="13"/>
  <c r="G84" i="13" s="1"/>
  <c r="I85" i="13"/>
  <c r="I84" i="13" s="1"/>
  <c r="K85" i="13"/>
  <c r="M85" i="13"/>
  <c r="O85" i="13"/>
  <c r="O84" i="13" s="1"/>
  <c r="Q85" i="13"/>
  <c r="Q84" i="13" s="1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K84" i="13" s="1"/>
  <c r="O88" i="13"/>
  <c r="Q88" i="13"/>
  <c r="V88" i="13"/>
  <c r="V84" i="13" s="1"/>
  <c r="G89" i="13"/>
  <c r="I89" i="13"/>
  <c r="K89" i="13"/>
  <c r="M89" i="13"/>
  <c r="O89" i="13"/>
  <c r="Q89" i="13"/>
  <c r="V89" i="13"/>
  <c r="G91" i="13"/>
  <c r="I91" i="13"/>
  <c r="I90" i="13" s="1"/>
  <c r="K91" i="13"/>
  <c r="K90" i="13" s="1"/>
  <c r="M91" i="13"/>
  <c r="O91" i="13"/>
  <c r="Q91" i="13"/>
  <c r="Q90" i="13" s="1"/>
  <c r="V91" i="13"/>
  <c r="V90" i="13" s="1"/>
  <c r="G98" i="13"/>
  <c r="M98" i="13" s="1"/>
  <c r="I98" i="13"/>
  <c r="K98" i="13"/>
  <c r="O98" i="13"/>
  <c r="Q98" i="13"/>
  <c r="V98" i="13"/>
  <c r="G101" i="13"/>
  <c r="I101" i="13"/>
  <c r="K101" i="13"/>
  <c r="M101" i="13"/>
  <c r="O101" i="13"/>
  <c r="Q101" i="13"/>
  <c r="V101" i="13"/>
  <c r="G104" i="13"/>
  <c r="M104" i="13" s="1"/>
  <c r="I104" i="13"/>
  <c r="K104" i="13"/>
  <c r="O104" i="13"/>
  <c r="O90" i="13" s="1"/>
  <c r="Q104" i="13"/>
  <c r="V104" i="13"/>
  <c r="G108" i="13"/>
  <c r="I108" i="13"/>
  <c r="K108" i="13"/>
  <c r="M108" i="13"/>
  <c r="O108" i="13"/>
  <c r="Q108" i="13"/>
  <c r="V108" i="13"/>
  <c r="G111" i="13"/>
  <c r="I111" i="13"/>
  <c r="K111" i="13"/>
  <c r="M111" i="13"/>
  <c r="O111" i="13"/>
  <c r="Q111" i="13"/>
  <c r="V111" i="13"/>
  <c r="G115" i="13"/>
  <c r="I115" i="13"/>
  <c r="K115" i="13"/>
  <c r="M115" i="13"/>
  <c r="O115" i="13"/>
  <c r="Q115" i="13"/>
  <c r="V115" i="13"/>
  <c r="G119" i="13"/>
  <c r="M119" i="13" s="1"/>
  <c r="I119" i="13"/>
  <c r="K119" i="13"/>
  <c r="O119" i="13"/>
  <c r="Q119" i="13"/>
  <c r="V119" i="13"/>
  <c r="G123" i="13"/>
  <c r="I123" i="13"/>
  <c r="K123" i="13"/>
  <c r="M123" i="13"/>
  <c r="O123" i="13"/>
  <c r="Q123" i="13"/>
  <c r="V123" i="13"/>
  <c r="G129" i="13"/>
  <c r="I129" i="13"/>
  <c r="K129" i="13"/>
  <c r="M129" i="13"/>
  <c r="O129" i="13"/>
  <c r="Q129" i="13"/>
  <c r="V129" i="13"/>
  <c r="G135" i="13"/>
  <c r="I135" i="13"/>
  <c r="K135" i="13"/>
  <c r="M135" i="13"/>
  <c r="O135" i="13"/>
  <c r="Q135" i="13"/>
  <c r="V135" i="13"/>
  <c r="G136" i="13"/>
  <c r="G137" i="13"/>
  <c r="I137" i="13"/>
  <c r="I136" i="13" s="1"/>
  <c r="K137" i="13"/>
  <c r="K136" i="13" s="1"/>
  <c r="M137" i="13"/>
  <c r="O137" i="13"/>
  <c r="Q137" i="13"/>
  <c r="Q136" i="13" s="1"/>
  <c r="V137" i="13"/>
  <c r="V136" i="13" s="1"/>
  <c r="G140" i="13"/>
  <c r="I140" i="13"/>
  <c r="K140" i="13"/>
  <c r="M140" i="13"/>
  <c r="O140" i="13"/>
  <c r="Q140" i="13"/>
  <c r="V140" i="13"/>
  <c r="G143" i="13"/>
  <c r="I143" i="13"/>
  <c r="K143" i="13"/>
  <c r="M143" i="13"/>
  <c r="O143" i="13"/>
  <c r="Q143" i="13"/>
  <c r="V143" i="13"/>
  <c r="G146" i="13"/>
  <c r="M146" i="13" s="1"/>
  <c r="I146" i="13"/>
  <c r="K146" i="13"/>
  <c r="O146" i="13"/>
  <c r="O136" i="13" s="1"/>
  <c r="Q146" i="13"/>
  <c r="V146" i="13"/>
  <c r="G149" i="13"/>
  <c r="I149" i="13"/>
  <c r="K149" i="13"/>
  <c r="M149" i="13"/>
  <c r="O149" i="13"/>
  <c r="Q149" i="13"/>
  <c r="V149" i="13"/>
  <c r="G151" i="13"/>
  <c r="I151" i="13"/>
  <c r="K151" i="13"/>
  <c r="M151" i="13"/>
  <c r="O151" i="13"/>
  <c r="Q151" i="13"/>
  <c r="V151" i="13"/>
  <c r="G152" i="13"/>
  <c r="I152" i="13"/>
  <c r="K152" i="13"/>
  <c r="M152" i="13"/>
  <c r="O152" i="13"/>
  <c r="Q152" i="13"/>
  <c r="V152" i="13"/>
  <c r="G157" i="13"/>
  <c r="M157" i="13" s="1"/>
  <c r="I157" i="13"/>
  <c r="K157" i="13"/>
  <c r="O157" i="13"/>
  <c r="Q157" i="13"/>
  <c r="V157" i="13"/>
  <c r="G169" i="13"/>
  <c r="I169" i="13"/>
  <c r="K169" i="13"/>
  <c r="M169" i="13"/>
  <c r="O169" i="13"/>
  <c r="Q169" i="13"/>
  <c r="V169" i="13"/>
  <c r="G170" i="13"/>
  <c r="K170" i="13"/>
  <c r="O170" i="13"/>
  <c r="V170" i="13"/>
  <c r="G171" i="13"/>
  <c r="I171" i="13"/>
  <c r="I170" i="13" s="1"/>
  <c r="K171" i="13"/>
  <c r="M171" i="13"/>
  <c r="M170" i="13" s="1"/>
  <c r="O171" i="13"/>
  <c r="Q171" i="13"/>
  <c r="Q170" i="13" s="1"/>
  <c r="V171" i="13"/>
  <c r="G172" i="13"/>
  <c r="G173" i="13"/>
  <c r="I173" i="13"/>
  <c r="I172" i="13" s="1"/>
  <c r="K173" i="13"/>
  <c r="M173" i="13"/>
  <c r="M172" i="13" s="1"/>
  <c r="O173" i="13"/>
  <c r="Q173" i="13"/>
  <c r="Q172" i="13" s="1"/>
  <c r="V173" i="13"/>
  <c r="G177" i="13"/>
  <c r="M177" i="13" s="1"/>
  <c r="I177" i="13"/>
  <c r="K177" i="13"/>
  <c r="K172" i="13" s="1"/>
  <c r="O177" i="13"/>
  <c r="Q177" i="13"/>
  <c r="V177" i="13"/>
  <c r="V172" i="13" s="1"/>
  <c r="G181" i="13"/>
  <c r="I181" i="13"/>
  <c r="K181" i="13"/>
  <c r="M181" i="13"/>
  <c r="O181" i="13"/>
  <c r="Q181" i="13"/>
  <c r="V181" i="13"/>
  <c r="G185" i="13"/>
  <c r="M185" i="13" s="1"/>
  <c r="I185" i="13"/>
  <c r="K185" i="13"/>
  <c r="O185" i="13"/>
  <c r="O172" i="13" s="1"/>
  <c r="Q185" i="13"/>
  <c r="V185" i="13"/>
  <c r="I189" i="13"/>
  <c r="Q189" i="13"/>
  <c r="G190" i="13"/>
  <c r="M190" i="13" s="1"/>
  <c r="M189" i="13" s="1"/>
  <c r="I190" i="13"/>
  <c r="K190" i="13"/>
  <c r="K189" i="13" s="1"/>
  <c r="O190" i="13"/>
  <c r="O189" i="13" s="1"/>
  <c r="Q190" i="13"/>
  <c r="V190" i="13"/>
  <c r="V189" i="13" s="1"/>
  <c r="G192" i="13"/>
  <c r="G191" i="13" s="1"/>
  <c r="I192" i="13"/>
  <c r="I191" i="13" s="1"/>
  <c r="K192" i="13"/>
  <c r="K191" i="13" s="1"/>
  <c r="O192" i="13"/>
  <c r="O191" i="13" s="1"/>
  <c r="Q192" i="13"/>
  <c r="Q191" i="13" s="1"/>
  <c r="V192" i="13"/>
  <c r="V191" i="13" s="1"/>
  <c r="I193" i="13"/>
  <c r="Q193" i="13"/>
  <c r="G194" i="13"/>
  <c r="G193" i="13" s="1"/>
  <c r="I194" i="13"/>
  <c r="K194" i="13"/>
  <c r="K193" i="13" s="1"/>
  <c r="M194" i="13"/>
  <c r="M193" i="13" s="1"/>
  <c r="O194" i="13"/>
  <c r="O193" i="13" s="1"/>
  <c r="Q194" i="13"/>
  <c r="V194" i="13"/>
  <c r="V193" i="13" s="1"/>
  <c r="G196" i="13"/>
  <c r="G195" i="13" s="1"/>
  <c r="I196" i="13"/>
  <c r="I195" i="13" s="1"/>
  <c r="K196" i="13"/>
  <c r="K195" i="13" s="1"/>
  <c r="O196" i="13"/>
  <c r="O195" i="13" s="1"/>
  <c r="Q196" i="13"/>
  <c r="Q195" i="13" s="1"/>
  <c r="V196" i="13"/>
  <c r="V195" i="13" s="1"/>
  <c r="G200" i="13"/>
  <c r="I200" i="13"/>
  <c r="K200" i="13"/>
  <c r="M200" i="13"/>
  <c r="O200" i="13"/>
  <c r="Q200" i="13"/>
  <c r="V200" i="13"/>
  <c r="G204" i="13"/>
  <c r="I204" i="13"/>
  <c r="K204" i="13"/>
  <c r="M204" i="13"/>
  <c r="O204" i="13"/>
  <c r="Q204" i="13"/>
  <c r="V204" i="13"/>
  <c r="G208" i="13"/>
  <c r="I208" i="13"/>
  <c r="K208" i="13"/>
  <c r="M208" i="13"/>
  <c r="O208" i="13"/>
  <c r="Q208" i="13"/>
  <c r="V208" i="13"/>
  <c r="G212" i="13"/>
  <c r="M212" i="13" s="1"/>
  <c r="I212" i="13"/>
  <c r="K212" i="13"/>
  <c r="O212" i="13"/>
  <c r="Q212" i="13"/>
  <c r="V212" i="13"/>
  <c r="G216" i="13"/>
  <c r="I216" i="13"/>
  <c r="K216" i="13"/>
  <c r="M216" i="13"/>
  <c r="O216" i="13"/>
  <c r="Q216" i="13"/>
  <c r="V216" i="13"/>
  <c r="G220" i="13"/>
  <c r="I220" i="13"/>
  <c r="K220" i="13"/>
  <c r="M220" i="13"/>
  <c r="O220" i="13"/>
  <c r="Q220" i="13"/>
  <c r="V220" i="13"/>
  <c r="G224" i="13"/>
  <c r="I224" i="13"/>
  <c r="K224" i="13"/>
  <c r="M224" i="13"/>
  <c r="O224" i="13"/>
  <c r="Q224" i="13"/>
  <c r="V224" i="13"/>
  <c r="AE229" i="13"/>
  <c r="AF229" i="13"/>
  <c r="G229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I11" i="12"/>
  <c r="Q11" i="12"/>
  <c r="G12" i="12"/>
  <c r="I12" i="12"/>
  <c r="K12" i="12"/>
  <c r="K11" i="12" s="1"/>
  <c r="M12" i="12"/>
  <c r="M11" i="12" s="1"/>
  <c r="O12" i="12"/>
  <c r="Q12" i="12"/>
  <c r="V12" i="12"/>
  <c r="V11" i="12" s="1"/>
  <c r="G14" i="12"/>
  <c r="G11" i="12" s="1"/>
  <c r="I14" i="12"/>
  <c r="K14" i="12"/>
  <c r="M14" i="12"/>
  <c r="O14" i="12"/>
  <c r="O11" i="12" s="1"/>
  <c r="Q14" i="12"/>
  <c r="V14" i="12"/>
  <c r="G16" i="12"/>
  <c r="M16" i="12" s="1"/>
  <c r="I16" i="12"/>
  <c r="K16" i="12"/>
  <c r="O16" i="12"/>
  <c r="Q16" i="12"/>
  <c r="V16" i="12"/>
  <c r="I18" i="12"/>
  <c r="Q18" i="12"/>
  <c r="G19" i="12"/>
  <c r="I19" i="12"/>
  <c r="K19" i="12"/>
  <c r="K18" i="12" s="1"/>
  <c r="M19" i="12"/>
  <c r="O19" i="12"/>
  <c r="Q19" i="12"/>
  <c r="V19" i="12"/>
  <c r="V18" i="12" s="1"/>
  <c r="G23" i="12"/>
  <c r="I23" i="12"/>
  <c r="K23" i="12"/>
  <c r="M23" i="12"/>
  <c r="O23" i="12"/>
  <c r="Q23" i="12"/>
  <c r="V23" i="12"/>
  <c r="G27" i="12"/>
  <c r="G18" i="12" s="1"/>
  <c r="I27" i="12"/>
  <c r="K27" i="12"/>
  <c r="O27" i="12"/>
  <c r="O18" i="12" s="1"/>
  <c r="Q27" i="12"/>
  <c r="V27" i="12"/>
  <c r="G29" i="12"/>
  <c r="I29" i="12"/>
  <c r="O29" i="12"/>
  <c r="Q29" i="12"/>
  <c r="G30" i="12"/>
  <c r="I30" i="12"/>
  <c r="K30" i="12"/>
  <c r="K29" i="12" s="1"/>
  <c r="M30" i="12"/>
  <c r="M29" i="12" s="1"/>
  <c r="O30" i="12"/>
  <c r="Q30" i="12"/>
  <c r="V30" i="12"/>
  <c r="V29" i="12" s="1"/>
  <c r="G31" i="12"/>
  <c r="I31" i="12"/>
  <c r="K31" i="12"/>
  <c r="M31" i="12"/>
  <c r="O31" i="12"/>
  <c r="Q31" i="12"/>
  <c r="V31" i="12"/>
  <c r="G32" i="12"/>
  <c r="O32" i="12"/>
  <c r="G33" i="12"/>
  <c r="M33" i="12" s="1"/>
  <c r="M32" i="12" s="1"/>
  <c r="I33" i="12"/>
  <c r="I32" i="12" s="1"/>
  <c r="K33" i="12"/>
  <c r="K32" i="12" s="1"/>
  <c r="O33" i="12"/>
  <c r="Q33" i="12"/>
  <c r="Q32" i="12" s="1"/>
  <c r="V33" i="12"/>
  <c r="V32" i="12" s="1"/>
  <c r="G36" i="12"/>
  <c r="I36" i="12"/>
  <c r="K36" i="12"/>
  <c r="M36" i="12"/>
  <c r="O36" i="12"/>
  <c r="Q36" i="12"/>
  <c r="V36" i="12"/>
  <c r="K37" i="12"/>
  <c r="V37" i="12"/>
  <c r="G38" i="12"/>
  <c r="G37" i="12" s="1"/>
  <c r="I38" i="12"/>
  <c r="I37" i="12" s="1"/>
  <c r="K38" i="12"/>
  <c r="O38" i="12"/>
  <c r="O37" i="12" s="1"/>
  <c r="Q38" i="12"/>
  <c r="Q37" i="12" s="1"/>
  <c r="V38" i="12"/>
  <c r="G41" i="12"/>
  <c r="I41" i="12"/>
  <c r="O41" i="12"/>
  <c r="Q41" i="12"/>
  <c r="G42" i="12"/>
  <c r="I42" i="12"/>
  <c r="K42" i="12"/>
  <c r="K41" i="12" s="1"/>
  <c r="M42" i="12"/>
  <c r="M41" i="12" s="1"/>
  <c r="O42" i="12"/>
  <c r="Q42" i="12"/>
  <c r="V42" i="12"/>
  <c r="V41" i="12" s="1"/>
  <c r="G47" i="12"/>
  <c r="G46" i="12" s="1"/>
  <c r="I47" i="12"/>
  <c r="I46" i="12" s="1"/>
  <c r="K47" i="12"/>
  <c r="O47" i="12"/>
  <c r="O46" i="12" s="1"/>
  <c r="Q47" i="12"/>
  <c r="Q46" i="12" s="1"/>
  <c r="V47" i="12"/>
  <c r="G50" i="12"/>
  <c r="M50" i="12" s="1"/>
  <c r="I50" i="12"/>
  <c r="K50" i="12"/>
  <c r="K46" i="12" s="1"/>
  <c r="O50" i="12"/>
  <c r="Q50" i="12"/>
  <c r="V50" i="12"/>
  <c r="V46" i="12" s="1"/>
  <c r="G53" i="12"/>
  <c r="I53" i="12"/>
  <c r="K53" i="12"/>
  <c r="M53" i="12"/>
  <c r="O53" i="12"/>
  <c r="Q53" i="12"/>
  <c r="V53" i="12"/>
  <c r="K54" i="12"/>
  <c r="V54" i="12"/>
  <c r="G55" i="12"/>
  <c r="G54" i="12" s="1"/>
  <c r="I55" i="12"/>
  <c r="I54" i="12" s="1"/>
  <c r="K55" i="12"/>
  <c r="O55" i="12"/>
  <c r="O54" i="12" s="1"/>
  <c r="Q55" i="12"/>
  <c r="Q54" i="12" s="1"/>
  <c r="V55" i="12"/>
  <c r="G56" i="12"/>
  <c r="I56" i="12"/>
  <c r="O56" i="12"/>
  <c r="Q56" i="12"/>
  <c r="G57" i="12"/>
  <c r="I57" i="12"/>
  <c r="K57" i="12"/>
  <c r="K56" i="12" s="1"/>
  <c r="M57" i="12"/>
  <c r="M56" i="12" s="1"/>
  <c r="O57" i="12"/>
  <c r="Q57" i="12"/>
  <c r="V57" i="12"/>
  <c r="V56" i="12" s="1"/>
  <c r="K58" i="12"/>
  <c r="V58" i="12"/>
  <c r="G59" i="12"/>
  <c r="G58" i="12" s="1"/>
  <c r="I59" i="12"/>
  <c r="I58" i="12" s="1"/>
  <c r="K59" i="12"/>
  <c r="O59" i="12"/>
  <c r="O58" i="12" s="1"/>
  <c r="Q59" i="12"/>
  <c r="Q58" i="12" s="1"/>
  <c r="V59" i="12"/>
  <c r="G61" i="12"/>
  <c r="I61" i="12"/>
  <c r="K61" i="12"/>
  <c r="K60" i="12" s="1"/>
  <c r="M61" i="12"/>
  <c r="O61" i="12"/>
  <c r="Q61" i="12"/>
  <c r="V61" i="12"/>
  <c r="V60" i="12" s="1"/>
  <c r="G62" i="12"/>
  <c r="G60" i="12" s="1"/>
  <c r="I62" i="12"/>
  <c r="K62" i="12"/>
  <c r="M62" i="12"/>
  <c r="O62" i="12"/>
  <c r="O60" i="12" s="1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I60" i="12" s="1"/>
  <c r="K64" i="12"/>
  <c r="O64" i="12"/>
  <c r="Q64" i="12"/>
  <c r="Q60" i="12" s="1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I72" i="12"/>
  <c r="Q72" i="12"/>
  <c r="G73" i="12"/>
  <c r="G72" i="12" s="1"/>
  <c r="I73" i="12"/>
  <c r="K73" i="12"/>
  <c r="K72" i="12" s="1"/>
  <c r="M73" i="12"/>
  <c r="M72" i="12" s="1"/>
  <c r="O73" i="12"/>
  <c r="O72" i="12" s="1"/>
  <c r="Q73" i="12"/>
  <c r="V73" i="12"/>
  <c r="V72" i="12" s="1"/>
  <c r="G74" i="12"/>
  <c r="I74" i="12"/>
  <c r="K74" i="12"/>
  <c r="M74" i="12"/>
  <c r="O74" i="12"/>
  <c r="Q74" i="12"/>
  <c r="V74" i="12"/>
  <c r="G78" i="12"/>
  <c r="O78" i="12"/>
  <c r="G79" i="12"/>
  <c r="I79" i="12"/>
  <c r="I78" i="12" s="1"/>
  <c r="K79" i="12"/>
  <c r="K78" i="12" s="1"/>
  <c r="M79" i="12"/>
  <c r="M78" i="12" s="1"/>
  <c r="O79" i="12"/>
  <c r="Q79" i="12"/>
  <c r="Q78" i="12" s="1"/>
  <c r="V79" i="12"/>
  <c r="V78" i="12" s="1"/>
  <c r="K80" i="12"/>
  <c r="V80" i="12"/>
  <c r="G81" i="12"/>
  <c r="G80" i="12" s="1"/>
  <c r="I81" i="12"/>
  <c r="I80" i="12" s="1"/>
  <c r="K81" i="12"/>
  <c r="M81" i="12"/>
  <c r="O81" i="12"/>
  <c r="O80" i="12" s="1"/>
  <c r="Q81" i="12"/>
  <c r="Q80" i="12" s="1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5" i="12"/>
  <c r="I85" i="12"/>
  <c r="I84" i="12" s="1"/>
  <c r="K85" i="12"/>
  <c r="M85" i="12"/>
  <c r="O85" i="12"/>
  <c r="Q85" i="12"/>
  <c r="Q84" i="12" s="1"/>
  <c r="V85" i="12"/>
  <c r="G86" i="12"/>
  <c r="G84" i="12" s="1"/>
  <c r="I86" i="12"/>
  <c r="K86" i="12"/>
  <c r="O86" i="12"/>
  <c r="O84" i="12" s="1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K84" i="12" s="1"/>
  <c r="O88" i="12"/>
  <c r="Q88" i="12"/>
  <c r="V88" i="12"/>
  <c r="V84" i="12" s="1"/>
  <c r="G89" i="12"/>
  <c r="I89" i="12"/>
  <c r="K89" i="12"/>
  <c r="M89" i="12"/>
  <c r="O89" i="12"/>
  <c r="Q89" i="12"/>
  <c r="V89" i="12"/>
  <c r="G90" i="12"/>
  <c r="G91" i="12"/>
  <c r="I91" i="12"/>
  <c r="I90" i="12" s="1"/>
  <c r="K91" i="12"/>
  <c r="M91" i="12"/>
  <c r="O91" i="12"/>
  <c r="Q91" i="12"/>
  <c r="Q90" i="12" s="1"/>
  <c r="V91" i="12"/>
  <c r="G98" i="12"/>
  <c r="M98" i="12" s="1"/>
  <c r="I98" i="12"/>
  <c r="K98" i="12"/>
  <c r="K90" i="12" s="1"/>
  <c r="O98" i="12"/>
  <c r="Q98" i="12"/>
  <c r="V98" i="12"/>
  <c r="V90" i="12" s="1"/>
  <c r="G101" i="12"/>
  <c r="I101" i="12"/>
  <c r="K101" i="12"/>
  <c r="M101" i="12"/>
  <c r="O101" i="12"/>
  <c r="Q101" i="12"/>
  <c r="V101" i="12"/>
  <c r="G104" i="12"/>
  <c r="M104" i="12" s="1"/>
  <c r="I104" i="12"/>
  <c r="K104" i="12"/>
  <c r="O104" i="12"/>
  <c r="O90" i="12" s="1"/>
  <c r="Q104" i="12"/>
  <c r="V104" i="12"/>
  <c r="G108" i="12"/>
  <c r="I108" i="12"/>
  <c r="K108" i="12"/>
  <c r="M108" i="12"/>
  <c r="O108" i="12"/>
  <c r="Q108" i="12"/>
  <c r="V108" i="12"/>
  <c r="G111" i="12"/>
  <c r="M111" i="12" s="1"/>
  <c r="I111" i="12"/>
  <c r="K111" i="12"/>
  <c r="O111" i="12"/>
  <c r="Q111" i="12"/>
  <c r="V111" i="12"/>
  <c r="G115" i="12"/>
  <c r="I115" i="12"/>
  <c r="K115" i="12"/>
  <c r="M115" i="12"/>
  <c r="O115" i="12"/>
  <c r="Q115" i="12"/>
  <c r="V115" i="12"/>
  <c r="G119" i="12"/>
  <c r="M119" i="12" s="1"/>
  <c r="I119" i="12"/>
  <c r="K119" i="12"/>
  <c r="O119" i="12"/>
  <c r="Q119" i="12"/>
  <c r="V119" i="12"/>
  <c r="G123" i="12"/>
  <c r="I123" i="12"/>
  <c r="K123" i="12"/>
  <c r="M123" i="12"/>
  <c r="O123" i="12"/>
  <c r="Q123" i="12"/>
  <c r="V123" i="12"/>
  <c r="G129" i="12"/>
  <c r="M129" i="12" s="1"/>
  <c r="I129" i="12"/>
  <c r="K129" i="12"/>
  <c r="O129" i="12"/>
  <c r="Q129" i="12"/>
  <c r="V129" i="12"/>
  <c r="G135" i="12"/>
  <c r="I135" i="12"/>
  <c r="K135" i="12"/>
  <c r="M135" i="12"/>
  <c r="O135" i="12"/>
  <c r="Q135" i="12"/>
  <c r="V135" i="12"/>
  <c r="G136" i="12"/>
  <c r="G137" i="12"/>
  <c r="I137" i="12"/>
  <c r="I136" i="12" s="1"/>
  <c r="K137" i="12"/>
  <c r="M137" i="12"/>
  <c r="O137" i="12"/>
  <c r="Q137" i="12"/>
  <c r="Q136" i="12" s="1"/>
  <c r="V137" i="12"/>
  <c r="G140" i="12"/>
  <c r="M140" i="12" s="1"/>
  <c r="I140" i="12"/>
  <c r="K140" i="12"/>
  <c r="K136" i="12" s="1"/>
  <c r="O140" i="12"/>
  <c r="Q140" i="12"/>
  <c r="V140" i="12"/>
  <c r="V136" i="12" s="1"/>
  <c r="G143" i="12"/>
  <c r="I143" i="12"/>
  <c r="K143" i="12"/>
  <c r="M143" i="12"/>
  <c r="O143" i="12"/>
  <c r="Q143" i="12"/>
  <c r="V143" i="12"/>
  <c r="G146" i="12"/>
  <c r="M146" i="12" s="1"/>
  <c r="I146" i="12"/>
  <c r="K146" i="12"/>
  <c r="O146" i="12"/>
  <c r="O136" i="12" s="1"/>
  <c r="Q146" i="12"/>
  <c r="V146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7" i="12"/>
  <c r="M157" i="12" s="1"/>
  <c r="I157" i="12"/>
  <c r="K157" i="12"/>
  <c r="O157" i="12"/>
  <c r="Q157" i="12"/>
  <c r="V157" i="12"/>
  <c r="G169" i="12"/>
  <c r="I169" i="12"/>
  <c r="K169" i="12"/>
  <c r="M169" i="12"/>
  <c r="O169" i="12"/>
  <c r="Q169" i="12"/>
  <c r="V169" i="12"/>
  <c r="G170" i="12"/>
  <c r="K170" i="12"/>
  <c r="O170" i="12"/>
  <c r="V170" i="12"/>
  <c r="G171" i="12"/>
  <c r="I171" i="12"/>
  <c r="I170" i="12" s="1"/>
  <c r="K171" i="12"/>
  <c r="M171" i="12"/>
  <c r="M170" i="12" s="1"/>
  <c r="O171" i="12"/>
  <c r="Q171" i="12"/>
  <c r="Q170" i="12" s="1"/>
  <c r="V171" i="12"/>
  <c r="G173" i="12"/>
  <c r="I173" i="12"/>
  <c r="I172" i="12" s="1"/>
  <c r="K173" i="12"/>
  <c r="M173" i="12"/>
  <c r="O173" i="12"/>
  <c r="Q173" i="12"/>
  <c r="Q172" i="12" s="1"/>
  <c r="V173" i="12"/>
  <c r="G177" i="12"/>
  <c r="M177" i="12" s="1"/>
  <c r="I177" i="12"/>
  <c r="K177" i="12"/>
  <c r="K172" i="12" s="1"/>
  <c r="O177" i="12"/>
  <c r="Q177" i="12"/>
  <c r="V177" i="12"/>
  <c r="V172" i="12" s="1"/>
  <c r="G181" i="12"/>
  <c r="I181" i="12"/>
  <c r="K181" i="12"/>
  <c r="M181" i="12"/>
  <c r="O181" i="12"/>
  <c r="Q181" i="12"/>
  <c r="V181" i="12"/>
  <c r="G185" i="12"/>
  <c r="M185" i="12" s="1"/>
  <c r="I185" i="12"/>
  <c r="K185" i="12"/>
  <c r="O185" i="12"/>
  <c r="O172" i="12" s="1"/>
  <c r="Q185" i="12"/>
  <c r="V185" i="12"/>
  <c r="I189" i="12"/>
  <c r="Q189" i="12"/>
  <c r="G190" i="12"/>
  <c r="M190" i="12" s="1"/>
  <c r="M189" i="12" s="1"/>
  <c r="I190" i="12"/>
  <c r="K190" i="12"/>
  <c r="K189" i="12" s="1"/>
  <c r="O190" i="12"/>
  <c r="O189" i="12" s="1"/>
  <c r="Q190" i="12"/>
  <c r="V190" i="12"/>
  <c r="V189" i="12" s="1"/>
  <c r="I191" i="12"/>
  <c r="Q191" i="12"/>
  <c r="G192" i="12"/>
  <c r="G191" i="12" s="1"/>
  <c r="I192" i="12"/>
  <c r="K192" i="12"/>
  <c r="K191" i="12" s="1"/>
  <c r="O192" i="12"/>
  <c r="O191" i="12" s="1"/>
  <c r="Q192" i="12"/>
  <c r="V192" i="12"/>
  <c r="V191" i="12" s="1"/>
  <c r="I193" i="12"/>
  <c r="Q193" i="12"/>
  <c r="G194" i="12"/>
  <c r="M194" i="12" s="1"/>
  <c r="M193" i="12" s="1"/>
  <c r="I194" i="12"/>
  <c r="K194" i="12"/>
  <c r="K193" i="12" s="1"/>
  <c r="O194" i="12"/>
  <c r="O193" i="12" s="1"/>
  <c r="Q194" i="12"/>
  <c r="V194" i="12"/>
  <c r="V193" i="12" s="1"/>
  <c r="G196" i="12"/>
  <c r="G195" i="12" s="1"/>
  <c r="I196" i="12"/>
  <c r="I195" i="12" s="1"/>
  <c r="K196" i="12"/>
  <c r="K195" i="12" s="1"/>
  <c r="O196" i="12"/>
  <c r="O195" i="12" s="1"/>
  <c r="Q196" i="12"/>
  <c r="Q195" i="12" s="1"/>
  <c r="V196" i="12"/>
  <c r="V195" i="12" s="1"/>
  <c r="G200" i="12"/>
  <c r="I200" i="12"/>
  <c r="K200" i="12"/>
  <c r="M200" i="12"/>
  <c r="O200" i="12"/>
  <c r="Q200" i="12"/>
  <c r="V200" i="12"/>
  <c r="G204" i="12"/>
  <c r="I204" i="12"/>
  <c r="K204" i="12"/>
  <c r="M204" i="12"/>
  <c r="O204" i="12"/>
  <c r="Q204" i="12"/>
  <c r="V204" i="12"/>
  <c r="G208" i="12"/>
  <c r="I208" i="12"/>
  <c r="K208" i="12"/>
  <c r="M208" i="12"/>
  <c r="O208" i="12"/>
  <c r="Q208" i="12"/>
  <c r="V208" i="12"/>
  <c r="G212" i="12"/>
  <c r="M212" i="12" s="1"/>
  <c r="I212" i="12"/>
  <c r="K212" i="12"/>
  <c r="O212" i="12"/>
  <c r="Q212" i="12"/>
  <c r="V212" i="12"/>
  <c r="G216" i="12"/>
  <c r="I216" i="12"/>
  <c r="K216" i="12"/>
  <c r="M216" i="12"/>
  <c r="O216" i="12"/>
  <c r="Q216" i="12"/>
  <c r="V216" i="12"/>
  <c r="G220" i="12"/>
  <c r="I220" i="12"/>
  <c r="K220" i="12"/>
  <c r="M220" i="12"/>
  <c r="O220" i="12"/>
  <c r="Q220" i="12"/>
  <c r="V220" i="12"/>
  <c r="G224" i="12"/>
  <c r="I224" i="12"/>
  <c r="K224" i="12"/>
  <c r="M224" i="12"/>
  <c r="O224" i="12"/>
  <c r="Q224" i="12"/>
  <c r="V224" i="12"/>
  <c r="AE229" i="12"/>
  <c r="AF229" i="12"/>
  <c r="I20" i="1"/>
  <c r="I19" i="1"/>
  <c r="I18" i="1"/>
  <c r="I17" i="1"/>
  <c r="I16" i="1"/>
  <c r="I76" i="1"/>
  <c r="J75" i="1" s="1"/>
  <c r="F45" i="1"/>
  <c r="G23" i="1" s="1"/>
  <c r="G45" i="1"/>
  <c r="H44" i="1"/>
  <c r="I44" i="1" s="1"/>
  <c r="H43" i="1"/>
  <c r="I43" i="1" s="1"/>
  <c r="H41" i="1"/>
  <c r="I41" i="1" s="1"/>
  <c r="H40" i="1"/>
  <c r="I40" i="1" s="1"/>
  <c r="H39" i="1"/>
  <c r="I39" i="1" s="1"/>
  <c r="I45" i="1" s="1"/>
  <c r="J54" i="1" l="1"/>
  <c r="J56" i="1"/>
  <c r="J58" i="1"/>
  <c r="J60" i="1"/>
  <c r="J62" i="1"/>
  <c r="J64" i="1"/>
  <c r="J66" i="1"/>
  <c r="J68" i="1"/>
  <c r="J70" i="1"/>
  <c r="J72" i="1"/>
  <c r="J74" i="1"/>
  <c r="J52" i="1"/>
  <c r="J53" i="1"/>
  <c r="J55" i="1"/>
  <c r="J57" i="1"/>
  <c r="J59" i="1"/>
  <c r="J61" i="1"/>
  <c r="J63" i="1"/>
  <c r="J65" i="1"/>
  <c r="J67" i="1"/>
  <c r="J69" i="1"/>
  <c r="J71" i="1"/>
  <c r="J73" i="1"/>
  <c r="G28" i="1"/>
  <c r="G25" i="1"/>
  <c r="A25" i="1" s="1"/>
  <c r="A26" i="1" s="1"/>
  <c r="A23" i="1"/>
  <c r="H45" i="1"/>
  <c r="M93" i="14"/>
  <c r="M174" i="14"/>
  <c r="M239" i="14"/>
  <c r="M103" i="14"/>
  <c r="M295" i="14"/>
  <c r="M294" i="14" s="1"/>
  <c r="G292" i="14"/>
  <c r="M291" i="14"/>
  <c r="M290" i="14" s="1"/>
  <c r="G288" i="14"/>
  <c r="M99" i="14"/>
  <c r="M97" i="14" s="1"/>
  <c r="M72" i="14"/>
  <c r="M71" i="14" s="1"/>
  <c r="M68" i="14"/>
  <c r="M67" i="14" s="1"/>
  <c r="M59" i="14"/>
  <c r="M58" i="14" s="1"/>
  <c r="M49" i="14"/>
  <c r="M48" i="14" s="1"/>
  <c r="M35" i="14"/>
  <c r="M18" i="14" s="1"/>
  <c r="M9" i="14"/>
  <c r="M8" i="14" s="1"/>
  <c r="M90" i="13"/>
  <c r="M136" i="13"/>
  <c r="M18" i="13"/>
  <c r="M84" i="13"/>
  <c r="M80" i="13"/>
  <c r="G90" i="13"/>
  <c r="M196" i="13"/>
  <c r="M195" i="13" s="1"/>
  <c r="M192" i="13"/>
  <c r="M191" i="13" s="1"/>
  <c r="G189" i="13"/>
  <c r="M59" i="13"/>
  <c r="M58" i="13" s="1"/>
  <c r="M55" i="13"/>
  <c r="M54" i="13" s="1"/>
  <c r="M47" i="13"/>
  <c r="M46" i="13" s="1"/>
  <c r="M38" i="13"/>
  <c r="M37" i="13" s="1"/>
  <c r="M27" i="13"/>
  <c r="M9" i="13"/>
  <c r="M8" i="13" s="1"/>
  <c r="M80" i="12"/>
  <c r="M60" i="12"/>
  <c r="M136" i="12"/>
  <c r="M90" i="12"/>
  <c r="M172" i="12"/>
  <c r="G172" i="12"/>
  <c r="M196" i="12"/>
  <c r="M195" i="12" s="1"/>
  <c r="G193" i="12"/>
  <c r="M192" i="12"/>
  <c r="M191" i="12" s="1"/>
  <c r="G189" i="12"/>
  <c r="M86" i="12"/>
  <c r="M84" i="12" s="1"/>
  <c r="M59" i="12"/>
  <c r="M58" i="12" s="1"/>
  <c r="M55" i="12"/>
  <c r="M54" i="12" s="1"/>
  <c r="M47" i="12"/>
  <c r="M46" i="12" s="1"/>
  <c r="M38" i="12"/>
  <c r="M37" i="12" s="1"/>
  <c r="M27" i="12"/>
  <c r="M18" i="12" s="1"/>
  <c r="M9" i="12"/>
  <c r="M8" i="12" s="1"/>
  <c r="J44" i="1"/>
  <c r="J40" i="1"/>
  <c r="J41" i="1"/>
  <c r="J42" i="1"/>
  <c r="J43" i="1"/>
  <c r="J39" i="1"/>
  <c r="J45" i="1" s="1"/>
  <c r="I21" i="1"/>
  <c r="J28" i="1"/>
  <c r="J26" i="1"/>
  <c r="G38" i="1"/>
  <c r="F38" i="1"/>
  <c r="J23" i="1"/>
  <c r="J24" i="1"/>
  <c r="J25" i="1"/>
  <c r="J27" i="1"/>
  <c r="E24" i="1"/>
  <c r="E26" i="1"/>
  <c r="J76" i="1" l="1"/>
  <c r="G26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kynyking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kynyking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kynyking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<sst xmlns="http://schemas.openxmlformats.org/spreadsheetml/2006/main" count="3119" uniqueCount="412">
  <si>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</si>
  <si>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</si>
  <si>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</si>
  <si>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</si>
  <si>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</si>
  <si>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</si>
  <si>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</si>
  <si>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</si>
  <si>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</si>
  <si>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</si>
  <si>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</si>
  <si>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</si>
  <si>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</si>
  <si>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</si>
  <si>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</si>
  <si>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</si>
  <si>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</si>
  <si>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</si>
  <si>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</si>
  <si>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</si>
  <si>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</si>
  <si>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</si>
  <si>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</si>
  <si>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</si>
  <si>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</si>
  <si>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</si>
  <si>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</si>
  <si>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</si>
  <si>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</si>
  <si>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</si>
  <si>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</si>
  <si>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</si>
  <si>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</si>
  <si>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</si>
  <si>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</si>
  <si>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</si>
  <si>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</si>
  <si>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</si>
  <si>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</si>
  <si>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</si>
  <si>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</si>
  <si>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</si>
  <si>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</si>
  <si>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73</t>
  </si>
  <si>
    <t>SPORTIS, příspěvková organizace</t>
  </si>
  <si>
    <t>Horní 1679/22</t>
  </si>
  <si>
    <t>Žďár nad Sázavou-Žďár nad Sázavou 1</t>
  </si>
  <si>
    <t>59101</t>
  </si>
  <si>
    <t>65759800</t>
  </si>
  <si>
    <t>CZ65759800</t>
  </si>
  <si>
    <t>5.2.2020</t>
  </si>
  <si>
    <t>Stavba</t>
  </si>
  <si>
    <t>Stavební objekt</t>
  </si>
  <si>
    <t>001</t>
  </si>
  <si>
    <t>Sociální zařízení pokoj 509</t>
  </si>
  <si>
    <t>002</t>
  </si>
  <si>
    <t>Sociální zařízení pokoj 411</t>
  </si>
  <si>
    <t>003</t>
  </si>
  <si>
    <t>Sociální zařízení pokoj 313</t>
  </si>
  <si>
    <t>Celkem za stavbu</t>
  </si>
  <si>
    <t>CZK</t>
  </si>
  <si>
    <t>Rekapitulace dílů</t>
  </si>
  <si>
    <t>Typ dílu</t>
  </si>
  <si>
    <t>311</t>
  </si>
  <si>
    <t>Sádrokartonové konstrukce</t>
  </si>
  <si>
    <t>34</t>
  </si>
  <si>
    <t>Stěny a příčky</t>
  </si>
  <si>
    <t>61</t>
  </si>
  <si>
    <t>Upravy povrchů vnitřní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</si>
  <si>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</si>
  <si>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</si>
  <si>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</si>
  <si>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</si>
  <si>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</si>
  <si>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</si>
  <si>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</si>
  <si>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</si>
  <si>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</si>
  <si>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</si>
  <si>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</si>
  <si>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</si>
  <si>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</si>
  <si>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</si>
  <si>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</si>
  <si>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</si>
  <si>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</si>
  <si>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</si>
  <si>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</si>
  <si>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</si>
  <si>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730</t>
  </si>
  <si>
    <t>Ústřední vytápění</t>
  </si>
  <si>
    <t>735</t>
  </si>
  <si>
    <t>Otopná tělesa</t>
  </si>
  <si>
    <t>7661</t>
  </si>
  <si>
    <t>Výplně otvorů vnitřní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</si>
  <si>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</si>
  <si>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</si>
  <si>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</si>
  <si>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</si>
  <si>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</si>
  <si>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</si>
  <si>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</si>
  <si>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</si>
  <si>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</si>
  <si>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</si>
  <si>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</si>
  <si>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</si>
  <si>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</si>
  <si>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</si>
  <si>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</si>
  <si>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</si>
  <si>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</si>
  <si>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</si>
  <si>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</si>
  <si>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</si>
  <si>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</si>
  <si>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</si>
  <si>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</si>
  <si>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</si>
  <si>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</si>
  <si>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</si>
  <si>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</si>
  <si>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</si>
  <si>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</si>
  <si>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</si>
  <si>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</si>
  <si>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</si>
  <si>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</si>
  <si>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</si>
  <si>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</si>
  <si>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</si>
  <si>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</si>
  <si>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</si>
  <si>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</si>
  <si>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</si>
  <si>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</si>
  <si>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</si>
  <si>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</si>
  <si>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</si>
  <si>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</si>
  <si>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</si>
  <si>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</si>
  <si>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342267111RT3</t>
  </si>
  <si>
    <t>Obklad trámů sádrokartonem dvoustranný do 0,5/0,5m, desky standard impreg. tl. 12,5 mm</t>
  </si>
  <si>
    <t>m</t>
  </si>
  <si>
    <t>RTS 20/ I</t>
  </si>
  <si>
    <t>Práce</t>
  </si>
  <si>
    <t>POL1_1</t>
  </si>
  <si>
    <t>1,50+2,00</t>
  </si>
  <si>
    <t>VV</t>
  </si>
  <si>
    <t>342948111R00</t>
  </si>
  <si>
    <t>Ukotvení příček k cihel.konstr. kotvami na hmožd.</t>
  </si>
  <si>
    <t>2,00</t>
  </si>
  <si>
    <t>346275113R00</t>
  </si>
  <si>
    <t>Přizdívky z desek Ytong tl. 100 mm</t>
  </si>
  <si>
    <t>m2</t>
  </si>
  <si>
    <t>0,70*2,00</t>
  </si>
  <si>
    <t>346275115R00</t>
  </si>
  <si>
    <t>Přizdívky z desek Ytong tl. 150 mm</t>
  </si>
  <si>
    <t>1,50*0,83</t>
  </si>
  <si>
    <t>319201316R00</t>
  </si>
  <si>
    <t>Vyrovnání zdiva pod omítku maltou ze SMS tl. 20 mm</t>
  </si>
  <si>
    <t>(2*2,50+2*1,60)*2,00</t>
  </si>
  <si>
    <t>(0,70+0,10+0,70)*2,00</t>
  </si>
  <si>
    <t>-0,60*2,00</t>
  </si>
  <si>
    <t>612473181R00</t>
  </si>
  <si>
    <t>Omítka vnitřního zdiva ze suché směsi, hladká</t>
  </si>
  <si>
    <t>612481211RT2</t>
  </si>
  <si>
    <t>Montáž výztužné sítě (perlinky) do stěrky-stěny, včetně výztužné sítě a stěrkového tmelu Baumit</t>
  </si>
  <si>
    <t>950-001</t>
  </si>
  <si>
    <t>D+M zapravení po řemeslech</t>
  </si>
  <si>
    <t>soubor</t>
  </si>
  <si>
    <t>Vlastní</t>
  </si>
  <si>
    <t>Indiv</t>
  </si>
  <si>
    <t>952901111R00</t>
  </si>
  <si>
    <t>Vyčištění budov o výšce podlaží do 4 m</t>
  </si>
  <si>
    <t>965081713RT1</t>
  </si>
  <si>
    <t>Bourání dlaždic keramických tl. 1 cm, nad 1 m2, ručně, dlaždice keramické</t>
  </si>
  <si>
    <t>2,50*1,60</t>
  </si>
  <si>
    <t>-0,77*0,36</t>
  </si>
  <si>
    <t>968061125R00</t>
  </si>
  <si>
    <t>Vyvěšení dřevěných dveřních křídel pl. do 2 m2</t>
  </si>
  <si>
    <t>kus</t>
  </si>
  <si>
    <t>978059531R00</t>
  </si>
  <si>
    <t>Odsekání vnitřních obkladů stěn nad 2 m2</t>
  </si>
  <si>
    <t>POL1_0</t>
  </si>
  <si>
    <t>(2*2,50+2*1,60)*1,50</t>
  </si>
  <si>
    <t>-0,60*1,50</t>
  </si>
  <si>
    <t>999281111R00</t>
  </si>
  <si>
    <t xml:space="preserve">výšky do 25 m,  </t>
  </si>
  <si>
    <t>t</t>
  </si>
  <si>
    <t>Přesun hmot</t>
  </si>
  <si>
    <t>POL7_</t>
  </si>
  <si>
    <t xml:space="preserve">Hmotnosti z položek s pořadovými čísly: : </t>
  </si>
  <si>
    <t xml:space="preserve">1,2,3,4,5,6,7,9, : </t>
  </si>
  <si>
    <t>Součet: : 1,07449</t>
  </si>
  <si>
    <t>711212012RT3</t>
  </si>
  <si>
    <t>Stěrka hydroizolační vyztužená tkaninou, Mapelastic (fa Mapei), pružná hydroizolace</t>
  </si>
  <si>
    <t>POL1_7</t>
  </si>
  <si>
    <t>0,70*1,60</t>
  </si>
  <si>
    <t>(0,70+0,80+1,60+0,80)*2,00</t>
  </si>
  <si>
    <t>711212601RT2</t>
  </si>
  <si>
    <t>Těsnicí pás do spoje podlaha - stěna, Mapeband š. 100 mm (fa Mapei)</t>
  </si>
  <si>
    <t>0,70+0,80+1,60+0,80</t>
  </si>
  <si>
    <t>3*2,00</t>
  </si>
  <si>
    <t>998711203R00</t>
  </si>
  <si>
    <t>svisle do 60 m</t>
  </si>
  <si>
    <t>720-001</t>
  </si>
  <si>
    <t>D+M nové rozvody vody</t>
  </si>
  <si>
    <t>721140802R00</t>
  </si>
  <si>
    <t>Demontáž potrubí litinového DN 100</t>
  </si>
  <si>
    <t>722130801R00</t>
  </si>
  <si>
    <t>Demontáž potrubí ocelových závitových DN 25</t>
  </si>
  <si>
    <t>725013138RT1</t>
  </si>
  <si>
    <t>Klozetové mísy kombinované, bilé, hluboké splachování, svislý odpad, včetně sedátka, šířka 360 mm, hloubka 650 mm, výška 430 mm</t>
  </si>
  <si>
    <t>800-721</t>
  </si>
  <si>
    <t>725017134R00</t>
  </si>
  <si>
    <t>Umyvadlo na šrouby OLYMP 60 x 45 cm, bílé</t>
  </si>
  <si>
    <t>725110811R00</t>
  </si>
  <si>
    <t>Demontáž klozetů splachovacích</t>
  </si>
  <si>
    <t>725210821R00</t>
  </si>
  <si>
    <t>Demontáž umyvadel bez výtokových armatur</t>
  </si>
  <si>
    <t>725220841R00</t>
  </si>
  <si>
    <t>Demontáž ocelové vany</t>
  </si>
  <si>
    <t>725820801R00</t>
  </si>
  <si>
    <t>Demontáž baterie nástěnné do G 3/4</t>
  </si>
  <si>
    <t>725823121RT0</t>
  </si>
  <si>
    <t>Baterie umyvadlová stoján. ruční, vč. otvír.odpadu, základní</t>
  </si>
  <si>
    <t>725825114RT1</t>
  </si>
  <si>
    <t>Baterie dřezová nástěnná ruční, standardní</t>
  </si>
  <si>
    <t>725845811RT0</t>
  </si>
  <si>
    <t>Baterie termost.sprchová nástěn.,bez příslušenství, základní</t>
  </si>
  <si>
    <t>725860221RT1</t>
  </si>
  <si>
    <t>Sifon sprchový PP/PE HL514, DN 40/50, samočisticí, odpadní ventil 6/4 ", zátka, kloub</t>
  </si>
  <si>
    <t>998725203R00</t>
  </si>
  <si>
    <t>v objektech výšky do 24 m</t>
  </si>
  <si>
    <t>726211121R00</t>
  </si>
  <si>
    <t>Modul-WC Kombifix, UP320, h 108 cm</t>
  </si>
  <si>
    <t>998726123R00</t>
  </si>
  <si>
    <t xml:space="preserve">31, : </t>
  </si>
  <si>
    <t>Součet: : 0,00900</t>
  </si>
  <si>
    <t>730-001</t>
  </si>
  <si>
    <t>D+M úpravy topení</t>
  </si>
  <si>
    <t>735111810R00</t>
  </si>
  <si>
    <t>Demontáž těles otopných litinových článkových</t>
  </si>
  <si>
    <t>735171512R00</t>
  </si>
  <si>
    <t>Těleso trubkové Koralux Standard KS 1500.600</t>
  </si>
  <si>
    <t>998735203R00</t>
  </si>
  <si>
    <t>611-61713</t>
  </si>
  <si>
    <t>Dveře vnitřní hladké plné 1kř. 60x197 cm</t>
  </si>
  <si>
    <t>766661112R00</t>
  </si>
  <si>
    <t>Montáž dveří do zárubně,otevíravých 1kř.do 0,8 m</t>
  </si>
  <si>
    <t>766669111R00</t>
  </si>
  <si>
    <t>Dokování závěsů na universální zárubeň, 1křídlové</t>
  </si>
  <si>
    <t>766670021R00</t>
  </si>
  <si>
    <t>Montáž kliky a štítku</t>
  </si>
  <si>
    <t>54914622</t>
  </si>
  <si>
    <t>Dveřní kování PROFIO klíč Ti</t>
  </si>
  <si>
    <t>SPCM</t>
  </si>
  <si>
    <t>Specifikace</t>
  </si>
  <si>
    <t>POL3_7</t>
  </si>
  <si>
    <t>597-642031</t>
  </si>
  <si>
    <t>Dlažba Taurus Granit protiskluz. 300x300x9 mm</t>
  </si>
  <si>
    <t>Začátek provozního součtu</t>
  </si>
  <si>
    <t xml:space="preserve">  2,50*1,60</t>
  </si>
  <si>
    <t xml:space="preserve">  -0,77*0,36</t>
  </si>
  <si>
    <t xml:space="preserve">  -0,80*1,60</t>
  </si>
  <si>
    <t>Konec provozního součtu</t>
  </si>
  <si>
    <t>2,4428*1,15</t>
  </si>
  <si>
    <t>771101115R00</t>
  </si>
  <si>
    <t>Vyrovnání podkladů samonivel. hmotou tl. do 5 mm</t>
  </si>
  <si>
    <t>771101210R00</t>
  </si>
  <si>
    <t>Penetrace podkladu pod dlažby</t>
  </si>
  <si>
    <t>771575109RT2</t>
  </si>
  <si>
    <t>Montáž podlah keram.,hladké, tmel, 30x30 cm, Monoflex (Schömburg), ASO-Flexfuge (spár.hmota)</t>
  </si>
  <si>
    <t>-0,80*1,60</t>
  </si>
  <si>
    <t>771578011R00</t>
  </si>
  <si>
    <t>Spára podlaha - stěna, silikonem</t>
  </si>
  <si>
    <t>2*2,50+2*1,60+2*0,70</t>
  </si>
  <si>
    <t>7*2,00</t>
  </si>
  <si>
    <t>771579791R00</t>
  </si>
  <si>
    <t>Příplatek za plochu podlah keram. do 5 m2 jednotl.</t>
  </si>
  <si>
    <t>771579792R00</t>
  </si>
  <si>
    <t>Příplatek za podlahy keram.v omezeném prostoru</t>
  </si>
  <si>
    <t>771579795R00</t>
  </si>
  <si>
    <t>Příplatek za spárování vodotěsnou hmotou - plošně</t>
  </si>
  <si>
    <t>RTS 19/ II</t>
  </si>
  <si>
    <t>23521593</t>
  </si>
  <si>
    <t>Planolit 315 samonivelační stěrka MAPEI á 23 kg</t>
  </si>
  <si>
    <t>kg</t>
  </si>
  <si>
    <t>3,7228*10,40*1,10</t>
  </si>
  <si>
    <t>24696906.A</t>
  </si>
  <si>
    <t>Primer G nátěr základ.synt. pro savý podklad Mapei</t>
  </si>
  <si>
    <t>3,7228*0,20*1,10</t>
  </si>
  <si>
    <t>998771203R00</t>
  </si>
  <si>
    <t>781101210RT1</t>
  </si>
  <si>
    <t>Penetrace podkladu pod obklady, penetrační nátěr Primer G</t>
  </si>
  <si>
    <t>(2*2,50+2*1,60+2*0,70)*2,00</t>
  </si>
  <si>
    <t>781415016RT2</t>
  </si>
  <si>
    <t>Montáž obkladů stěn, porovin.,tmel, nad 20x25 cm, Monoflex (Schömburg)</t>
  </si>
  <si>
    <t>781419706R00</t>
  </si>
  <si>
    <t>Příplatek za spárovací vodotěsnou hmotu - plošně</t>
  </si>
  <si>
    <t>781419711R00</t>
  </si>
  <si>
    <t>Příplatek k obkladu stěn za plochu do 10 m2 jedntl</t>
  </si>
  <si>
    <t>781491001R00</t>
  </si>
  <si>
    <t>Montáž lišt k obkladům</t>
  </si>
  <si>
    <t>3*2,00+0,83+2*2,00</t>
  </si>
  <si>
    <t>781675112RT1</t>
  </si>
  <si>
    <t>Montáž obkladů parapetů keramic. na tmel, 15x15 cm, weber.for profiflex (lep),weber.color comfort (sp)</t>
  </si>
  <si>
    <t>59760102.A</t>
  </si>
  <si>
    <t>Lišta rohová plastová na obklad ukončovací 8 mm</t>
  </si>
  <si>
    <t>RTS 14/ I</t>
  </si>
  <si>
    <t xml:space="preserve">  3*2,00+0,83+2*2,00</t>
  </si>
  <si>
    <t>10,83*1,10</t>
  </si>
  <si>
    <t>597813660</t>
  </si>
  <si>
    <t>Obkládačka Color One 19,8x24,8 bílá mat</t>
  </si>
  <si>
    <t xml:space="preserve">obklad : </t>
  </si>
  <si>
    <t xml:space="preserve">  (2*2,50+2*1,60+2*0,70)*2,00</t>
  </si>
  <si>
    <t xml:space="preserve">  -0,60*2,00</t>
  </si>
  <si>
    <t>18,00*1,15</t>
  </si>
  <si>
    <t xml:space="preserve">parapet : </t>
  </si>
  <si>
    <t xml:space="preserve">  0,83</t>
  </si>
  <si>
    <t>0,83*0,15*1,15</t>
  </si>
  <si>
    <t>998781203R00</t>
  </si>
  <si>
    <t>783-001</t>
  </si>
  <si>
    <t>D+M nátěr stávajících ocelových zárubní</t>
  </si>
  <si>
    <t>784161401R00</t>
  </si>
  <si>
    <t>Penetrace podkladu nátěrem HET, Klasik, 1 x</t>
  </si>
  <si>
    <t>(2*2,50+2*1,60)*0,80</t>
  </si>
  <si>
    <t>784165512R00</t>
  </si>
  <si>
    <t>Malba tekutá HET Klasik, bílá, bez penetrace, 2 x</t>
  </si>
  <si>
    <t>784165921R00</t>
  </si>
  <si>
    <t>Malba tekutá Hetline Forte,barva, bez penetrace,1x</t>
  </si>
  <si>
    <t>(2*2,50+2*1,60)*1,30</t>
  </si>
  <si>
    <t>784402801R00</t>
  </si>
  <si>
    <t>Odstranění malby oškrábáním v místnosti H do 3,8 m</t>
  </si>
  <si>
    <t>787-001</t>
  </si>
  <si>
    <t>D+M zrcadlo zapuštěné, lepené uvnitř obkladu, rozměr cca 800x800 mm</t>
  </si>
  <si>
    <t>210-001</t>
  </si>
  <si>
    <t>D+M úprava elektroinstalace, stávající rozvody za, nové měděné, světelná čidla</t>
  </si>
  <si>
    <t>240-001</t>
  </si>
  <si>
    <t>D+M úprava vzduchotechniky</t>
  </si>
  <si>
    <t>979011211R00</t>
  </si>
  <si>
    <t>za prvé podlaží nad základním podlažím</t>
  </si>
  <si>
    <t>Přesun suti</t>
  </si>
  <si>
    <t>POL8_</t>
  </si>
  <si>
    <t xml:space="preserve">Demontážní hmotnosti z položek s pořadovými čísly: : </t>
  </si>
  <si>
    <t xml:space="preserve">10,12,18,19,22,23,24,25,34, : </t>
  </si>
  <si>
    <t>Součet: : 1,02229</t>
  </si>
  <si>
    <t>979011219R00</t>
  </si>
  <si>
    <t>příplatek zakaždé další podlaží nad prvním základním podlažím</t>
  </si>
  <si>
    <t>Součet: : 4,08914</t>
  </si>
  <si>
    <t>979081111R00</t>
  </si>
  <si>
    <t>do 1 km</t>
  </si>
  <si>
    <t>979081121R00</t>
  </si>
  <si>
    <t>příplatek za každý další 1 km</t>
  </si>
  <si>
    <t>Součet: : 19,42343</t>
  </si>
  <si>
    <t>979087311R00</t>
  </si>
  <si>
    <t>vodorovné přemístění suti nošením nebo přehozením, na vzdálenost 10 m</t>
  </si>
  <si>
    <t>979087391R00</t>
  </si>
  <si>
    <t xml:space="preserve">příplatek za každých dalších i započatých 10 m vzdálenosti suti,  </t>
  </si>
  <si>
    <t>Součet: : 10,22286</t>
  </si>
  <si>
    <t>979088212R00</t>
  </si>
  <si>
    <t>nakládání suti a vybouraných hmot na dopravní prostředky pro vodorovné přemístění</t>
  </si>
  <si>
    <t>979990111R00</t>
  </si>
  <si>
    <t>stavební keramika, skupina 17 01 03 z Katalogu odpadů</t>
  </si>
  <si>
    <t>SUM</t>
  </si>
  <si>
    <t>END</t>
  </si>
  <si>
    <t>1,19*1,50</t>
  </si>
  <si>
    <t xml:space="preserve">koupelna : </t>
  </si>
  <si>
    <t>(2*2,96+2*1,60)*2,00</t>
  </si>
  <si>
    <t xml:space="preserve">WC : </t>
  </si>
  <si>
    <t>(2*1,19+2*1,58)*2,00</t>
  </si>
  <si>
    <t>1,54*1,60</t>
  </si>
  <si>
    <t>0,72*0,90</t>
  </si>
  <si>
    <t>1,19*1,58</t>
  </si>
  <si>
    <t>(2*2,96+2*1,60)*1,50</t>
  </si>
  <si>
    <t>Součet: : 1,58562</t>
  </si>
  <si>
    <t>(0,70+0,70+1,60+0,70)*2,00</t>
  </si>
  <si>
    <t xml:space="preserve">  koupelna : </t>
  </si>
  <si>
    <t xml:space="preserve">  1,54*1,60</t>
  </si>
  <si>
    <t xml:space="preserve">  0,72*0,90</t>
  </si>
  <si>
    <t xml:space="preserve">  WC : </t>
  </si>
  <si>
    <t xml:space="preserve">  1,19*1,58</t>
  </si>
  <si>
    <t>4,9922*1,15</t>
  </si>
  <si>
    <t>2*2,96+2*1,60+2*0,70</t>
  </si>
  <si>
    <t>10*2,00</t>
  </si>
  <si>
    <t>2*1,19+2*1,58+4*2,00</t>
  </si>
  <si>
    <t>4,9922*10,40*1,10</t>
  </si>
  <si>
    <t>4,9922*0,20*1,10</t>
  </si>
  <si>
    <t>(2*2,96+2*1,60+2*0,70)*2,00</t>
  </si>
  <si>
    <t>1,19</t>
  </si>
  <si>
    <t xml:space="preserve">  1,19</t>
  </si>
  <si>
    <t>12,02*1,10</t>
  </si>
  <si>
    <t xml:space="preserve">  (2*2,96+2*1,60+2*0,70)*2,00</t>
  </si>
  <si>
    <t xml:space="preserve">  (2*1,19+2*1,58)*2,00</t>
  </si>
  <si>
    <t>29,72*1,15</t>
  </si>
  <si>
    <t>1,19*0,15*1,15</t>
  </si>
  <si>
    <t xml:space="preserve">stěny : </t>
  </si>
  <si>
    <t>(2*2,96+2*1,60)*0,80</t>
  </si>
  <si>
    <t xml:space="preserve">strop : </t>
  </si>
  <si>
    <t>2,24*1,60</t>
  </si>
  <si>
    <t>(2*1,19+2*1,58)*0,80</t>
  </si>
  <si>
    <t>(2*2,96+2*1,60)*1,30</t>
  </si>
  <si>
    <t>(2*1,19+2*1,58)*2,80</t>
  </si>
  <si>
    <t>Součet: : 1,14151</t>
  </si>
  <si>
    <t>Součet: : 4,56606</t>
  </si>
  <si>
    <t>Součet: : 21,68877</t>
  </si>
  <si>
    <t>Součet: : 11,41514</t>
  </si>
  <si>
    <t>Oprava sociálního zařízení v HD Morava</t>
  </si>
  <si>
    <t>Oprava sociálního zařízení v HD  MORAVA</t>
  </si>
  <si>
    <t>Oprava sociálního zařízení v HD MORAVA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</si>
</sst>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L35D2Q20olSM5zsYbcNp6yWArHRSozHEvt1wkwk4gVgRWRT7cQW2VZUlkEDMEf9XGPQwTU36oS11fB88m5H5BA==" saltValue="notzSKt2LzSH0phu9M0qk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9"/>
  <sheetViews>
    <sheetView showGridLines="0" topLeftCell="B26" zoomScaleNormal="100" zoomScaleSheetLayoutView="75" workbookViewId="0">
      <selection activeCell="J31" sqref="J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9" t="s">
        <v>41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6" t="s">
        <v>22</v>
      </c>
      <c r="C2" s="77"/>
      <c r="D2" s="78" t="s">
        <v>43</v>
      </c>
      <c r="E2" s="208" t="s">
        <v>409</v>
      </c>
      <c r="F2" s="209"/>
      <c r="G2" s="209"/>
      <c r="H2" s="209"/>
      <c r="I2" s="209"/>
      <c r="J2" s="210"/>
      <c r="O2" s="1"/>
    </row>
    <row r="3" spans="1:15" ht="27" hidden="1" customHeight="1" x14ac:dyDescent="0.2">
      <c r="A3" s="2"/>
      <c r="B3" s="79"/>
      <c r="C3" s="77"/>
      <c r="D3" s="80"/>
      <c r="E3" s="211"/>
      <c r="F3" s="212"/>
      <c r="G3" s="212"/>
      <c r="H3" s="212"/>
      <c r="I3" s="212"/>
      <c r="J3" s="213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 t="s">
        <v>44</v>
      </c>
      <c r="E5" s="226"/>
      <c r="F5" s="226"/>
      <c r="G5" s="226"/>
      <c r="H5" s="18" t="s">
        <v>40</v>
      </c>
      <c r="I5" s="85" t="s">
        <v>48</v>
      </c>
      <c r="J5" s="8"/>
    </row>
    <row r="6" spans="1:15" ht="15.75" customHeight="1" x14ac:dyDescent="0.2">
      <c r="A6" s="2"/>
      <c r="B6" s="28"/>
      <c r="C6" s="55"/>
      <c r="D6" s="227" t="s">
        <v>45</v>
      </c>
      <c r="E6" s="228"/>
      <c r="F6" s="228"/>
      <c r="G6" s="228"/>
      <c r="H6" s="18" t="s">
        <v>34</v>
      </c>
      <c r="I6" s="85" t="s">
        <v>49</v>
      </c>
      <c r="J6" s="8"/>
    </row>
    <row r="7" spans="1:15" ht="21.75" customHeight="1" x14ac:dyDescent="0.2">
      <c r="A7" s="2"/>
      <c r="B7" s="29"/>
      <c r="C7" s="56"/>
      <c r="D7" s="84" t="s">
        <v>47</v>
      </c>
      <c r="E7" s="229" t="s">
        <v>46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5"/>
      <c r="E11" s="215"/>
      <c r="F11" s="215"/>
      <c r="G11" s="215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4"/>
      <c r="F15" s="214"/>
      <c r="G15" s="216"/>
      <c r="H15" s="216"/>
      <c r="I15" s="216" t="s">
        <v>29</v>
      </c>
      <c r="J15" s="217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SUMIF(F52:F75,A16,I52:I75)+SUMIF(F52:F75,"PSU",I52:I75)</f>
        <v>0</v>
      </c>
      <c r="J16" s="207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SUMIF(F52:F75,A17,I52:I75)</f>
        <v>0</v>
      </c>
      <c r="J17" s="207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SUMIF(F52:F75,A18,I52:I75)</f>
        <v>0</v>
      </c>
      <c r="J18" s="207"/>
    </row>
    <row r="19" spans="1:10" ht="23.25" customHeight="1" x14ac:dyDescent="0.2">
      <c r="A19" s="140" t="s">
        <v>112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SUMIF(F52:F75,A19,I52:I75)</f>
        <v>0</v>
      </c>
      <c r="J19" s="207"/>
    </row>
    <row r="20" spans="1:10" ht="23.25" customHeight="1" x14ac:dyDescent="0.2">
      <c r="A20" s="140" t="s">
        <v>113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SUMIF(F52:F75,A20,I52:I75)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4">
        <f>ZakladDPHSniVypocet</f>
        <v>0</v>
      </c>
      <c r="H23" s="235"/>
      <c r="I23" s="23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2">
        <f>A23</f>
        <v>0</v>
      </c>
      <c r="H24" s="233"/>
      <c r="I24" s="23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4">
        <f>ZakladDPHZaklVypocet</f>
        <v>0</v>
      </c>
      <c r="H25" s="235"/>
      <c r="I25" s="23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2">
        <f>A25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4">
        <f>CenaCelkem-(ZakladDPHSni+DPHSni+ZakladDPHZakl+DPHZakl)</f>
        <v>0</v>
      </c>
      <c r="H27" s="204"/>
      <c r="I27" s="20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38">
        <f>ZakladDPHSniVypocet+ZakladDPHZaklVypocet</f>
        <v>0</v>
      </c>
      <c r="H28" s="238"/>
      <c r="I28" s="238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37">
        <f>A27</f>
        <v>0</v>
      </c>
      <c r="H29" s="237"/>
      <c r="I29" s="237"/>
      <c r="J29" s="121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50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9"/>
      <c r="E34" s="240"/>
      <c r="G34" s="241"/>
      <c r="H34" s="242"/>
      <c r="I34" s="242"/>
      <c r="J34" s="25"/>
    </row>
    <row r="35" spans="1:10" ht="12.75" customHeight="1" x14ac:dyDescent="0.2">
      <c r="A35" s="2"/>
      <c r="B35" s="2"/>
      <c r="D35" s="231" t="s">
        <v>2</v>
      </c>
      <c r="E35" s="2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43"/>
      <c r="D39" s="243"/>
      <c r="E39" s="243"/>
      <c r="F39" s="101">
        <f>'001 001 Pol'!AE229+'001 002 Pol'!AE229+'001 003 Pol'!AE328</f>
        <v>0</v>
      </c>
      <c r="G39" s="102">
        <f>'001 001 Pol'!AF229+'001 002 Pol'!AF229+'001 003 Pol'!AF328</f>
        <v>0</v>
      </c>
      <c r="H39" s="103">
        <f t="shared" ref="H39:H44" si="1">(F39*SazbaDPH1/100)+(G39*SazbaDPH2/100)</f>
        <v>0</v>
      </c>
      <c r="I39" s="103">
        <f t="shared" ref="I39:I44" si="2">F39+G39+H39</f>
        <v>0</v>
      </c>
      <c r="J39" s="104" t="str">
        <f t="shared" ref="J39:J44" si="3">IF(CenaCelkemVypocet=0,"",I39/CenaCelkemVypocet*100)</f>
        <v/>
      </c>
    </row>
    <row r="40" spans="1:10" ht="25.5" customHeight="1" x14ac:dyDescent="0.2">
      <c r="A40" s="90">
        <v>2</v>
      </c>
      <c r="B40" s="105"/>
      <c r="C40" s="244" t="s">
        <v>52</v>
      </c>
      <c r="D40" s="244"/>
      <c r="E40" s="244"/>
      <c r="F40" s="106"/>
      <c r="G40" s="107"/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2</v>
      </c>
      <c r="B41" s="105" t="s">
        <v>53</v>
      </c>
      <c r="C41" s="244" t="s">
        <v>409</v>
      </c>
      <c r="D41" s="244"/>
      <c r="E41" s="244"/>
      <c r="F41" s="106">
        <f>'001 001 Pol'!AE229+'001 002 Pol'!AE229+'001 003 Pol'!AE328</f>
        <v>0</v>
      </c>
      <c r="G41" s="107">
        <f>'001 001 Pol'!AF229+'001 002 Pol'!AF229+'001 003 Pol'!AF328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0">
        <v>3</v>
      </c>
      <c r="B42" s="109" t="s">
        <v>53</v>
      </c>
      <c r="C42" s="243" t="s">
        <v>54</v>
      </c>
      <c r="D42" s="243"/>
      <c r="E42" s="243"/>
      <c r="F42" s="110">
        <f>'001 001 Pol'!AE229</f>
        <v>0</v>
      </c>
      <c r="G42" s="103">
        <f>'001 001 Pol'!AF229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55</v>
      </c>
      <c r="C43" s="243" t="s">
        <v>56</v>
      </c>
      <c r="D43" s="243"/>
      <c r="E43" s="243"/>
      <c r="F43" s="110">
        <f>'001 002 Pol'!AE229</f>
        <v>0</v>
      </c>
      <c r="G43" s="103">
        <f>'001 002 Pol'!AF229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57</v>
      </c>
      <c r="C44" s="243" t="s">
        <v>58</v>
      </c>
      <c r="D44" s="243"/>
      <c r="E44" s="243"/>
      <c r="F44" s="110">
        <f>'001 003 Pol'!AE328</f>
        <v>0</v>
      </c>
      <c r="G44" s="103">
        <f>'001 003 Pol'!AF328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/>
      <c r="B45" s="245" t="s">
        <v>59</v>
      </c>
      <c r="C45" s="246"/>
      <c r="D45" s="246"/>
      <c r="E45" s="247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9" spans="1:10" ht="15.75" x14ac:dyDescent="0.25">
      <c r="B49" s="122" t="s">
        <v>61</v>
      </c>
    </row>
    <row r="51" spans="1:10" ht="25.5" customHeight="1" x14ac:dyDescent="0.2">
      <c r="A51" s="124"/>
      <c r="B51" s="127" t="s">
        <v>17</v>
      </c>
      <c r="C51" s="127" t="s">
        <v>5</v>
      </c>
      <c r="D51" s="128"/>
      <c r="E51" s="128"/>
      <c r="F51" s="129" t="s">
        <v>62</v>
      </c>
      <c r="G51" s="129"/>
      <c r="H51" s="129"/>
      <c r="I51" s="129" t="s">
        <v>29</v>
      </c>
      <c r="J51" s="129" t="s">
        <v>0</v>
      </c>
    </row>
    <row r="52" spans="1:10" ht="36.75" customHeight="1" x14ac:dyDescent="0.2">
      <c r="A52" s="125"/>
      <c r="B52" s="130" t="s">
        <v>63</v>
      </c>
      <c r="C52" s="248" t="s">
        <v>64</v>
      </c>
      <c r="D52" s="249"/>
      <c r="E52" s="249"/>
      <c r="F52" s="136" t="s">
        <v>24</v>
      </c>
      <c r="G52" s="137"/>
      <c r="H52" s="137"/>
      <c r="I52" s="137">
        <f>'001 001 Pol'!G8+'001 002 Pol'!G8+'001 003 Pol'!G8</f>
        <v>0</v>
      </c>
      <c r="J52" s="134" t="str">
        <f>IF(I76=0,"",I52/I76*100)</f>
        <v/>
      </c>
    </row>
    <row r="53" spans="1:10" ht="36.75" customHeight="1" x14ac:dyDescent="0.2">
      <c r="A53" s="125"/>
      <c r="B53" s="130" t="s">
        <v>65</v>
      </c>
      <c r="C53" s="248" t="s">
        <v>66</v>
      </c>
      <c r="D53" s="249"/>
      <c r="E53" s="249"/>
      <c r="F53" s="136" t="s">
        <v>24</v>
      </c>
      <c r="G53" s="137"/>
      <c r="H53" s="137"/>
      <c r="I53" s="137">
        <f>'001 001 Pol'!G11+'001 002 Pol'!G11+'001 003 Pol'!G11</f>
        <v>0</v>
      </c>
      <c r="J53" s="134" t="str">
        <f>IF(I76=0,"",I53/I76*100)</f>
        <v/>
      </c>
    </row>
    <row r="54" spans="1:10" ht="36.75" customHeight="1" x14ac:dyDescent="0.2">
      <c r="A54" s="125"/>
      <c r="B54" s="130" t="s">
        <v>67</v>
      </c>
      <c r="C54" s="248" t="s">
        <v>68</v>
      </c>
      <c r="D54" s="249"/>
      <c r="E54" s="249"/>
      <c r="F54" s="136" t="s">
        <v>24</v>
      </c>
      <c r="G54" s="137"/>
      <c r="H54" s="137"/>
      <c r="I54" s="137">
        <f>'001 001 Pol'!G18+'001 002 Pol'!G18+'001 003 Pol'!G18</f>
        <v>0</v>
      </c>
      <c r="J54" s="134" t="str">
        <f>IF(I76=0,"",I54/I76*100)</f>
        <v/>
      </c>
    </row>
    <row r="55" spans="1:10" ht="36.75" customHeight="1" x14ac:dyDescent="0.2">
      <c r="A55" s="125"/>
      <c r="B55" s="130" t="s">
        <v>69</v>
      </c>
      <c r="C55" s="248" t="s">
        <v>70</v>
      </c>
      <c r="D55" s="249"/>
      <c r="E55" s="249"/>
      <c r="F55" s="136" t="s">
        <v>24</v>
      </c>
      <c r="G55" s="137"/>
      <c r="H55" s="137"/>
      <c r="I55" s="137">
        <f>'001 001 Pol'!G29+'001 002 Pol'!G29+'001 003 Pol'!G37</f>
        <v>0</v>
      </c>
      <c r="J55" s="134" t="str">
        <f>IF(I76=0,"",I55/I76*100)</f>
        <v/>
      </c>
    </row>
    <row r="56" spans="1:10" ht="36.75" customHeight="1" x14ac:dyDescent="0.2">
      <c r="A56" s="125"/>
      <c r="B56" s="130" t="s">
        <v>71</v>
      </c>
      <c r="C56" s="248" t="s">
        <v>72</v>
      </c>
      <c r="D56" s="249"/>
      <c r="E56" s="249"/>
      <c r="F56" s="136" t="s">
        <v>24</v>
      </c>
      <c r="G56" s="137"/>
      <c r="H56" s="137"/>
      <c r="I56" s="137">
        <f>'001 001 Pol'!G32+'001 002 Pol'!G32+'001 003 Pol'!G40</f>
        <v>0</v>
      </c>
      <c r="J56" s="134" t="str">
        <f>IF(I76=0,"",I56/I76*100)</f>
        <v/>
      </c>
    </row>
    <row r="57" spans="1:10" ht="36.75" customHeight="1" x14ac:dyDescent="0.2">
      <c r="A57" s="125"/>
      <c r="B57" s="130" t="s">
        <v>73</v>
      </c>
      <c r="C57" s="248" t="s">
        <v>74</v>
      </c>
      <c r="D57" s="249"/>
      <c r="E57" s="249"/>
      <c r="F57" s="136" t="s">
        <v>24</v>
      </c>
      <c r="G57" s="137"/>
      <c r="H57" s="137"/>
      <c r="I57" s="137">
        <f>'001 001 Pol'!G37+'001 002 Pol'!G37+'001 003 Pol'!G48</f>
        <v>0</v>
      </c>
      <c r="J57" s="134" t="str">
        <f>IF(I76=0,"",I57/I76*100)</f>
        <v/>
      </c>
    </row>
    <row r="58" spans="1:10" ht="36.75" customHeight="1" x14ac:dyDescent="0.2">
      <c r="A58" s="125"/>
      <c r="B58" s="130" t="s">
        <v>75</v>
      </c>
      <c r="C58" s="248" t="s">
        <v>76</v>
      </c>
      <c r="D58" s="249"/>
      <c r="E58" s="249"/>
      <c r="F58" s="136" t="s">
        <v>24</v>
      </c>
      <c r="G58" s="137"/>
      <c r="H58" s="137"/>
      <c r="I58" s="137">
        <f>'001 001 Pol'!G41+'001 002 Pol'!G41+'001 003 Pol'!G53</f>
        <v>0</v>
      </c>
      <c r="J58" s="134" t="str">
        <f>IF(I76=0,"",I58/I76*100)</f>
        <v/>
      </c>
    </row>
    <row r="59" spans="1:10" ht="36.75" customHeight="1" x14ac:dyDescent="0.2">
      <c r="A59" s="125"/>
      <c r="B59" s="130" t="s">
        <v>77</v>
      </c>
      <c r="C59" s="248" t="s">
        <v>78</v>
      </c>
      <c r="D59" s="249"/>
      <c r="E59" s="249"/>
      <c r="F59" s="136" t="s">
        <v>25</v>
      </c>
      <c r="G59" s="137"/>
      <c r="H59" s="137"/>
      <c r="I59" s="137">
        <f>'001 001 Pol'!G46+'001 002 Pol'!G46+'001 003 Pol'!G58</f>
        <v>0</v>
      </c>
      <c r="J59" s="134" t="str">
        <f>IF(I76=0,"",I59/I76*100)</f>
        <v/>
      </c>
    </row>
    <row r="60" spans="1:10" ht="36.75" customHeight="1" x14ac:dyDescent="0.2">
      <c r="A60" s="125"/>
      <c r="B60" s="130" t="s">
        <v>79</v>
      </c>
      <c r="C60" s="248" t="s">
        <v>80</v>
      </c>
      <c r="D60" s="249"/>
      <c r="E60" s="249"/>
      <c r="F60" s="136" t="s">
        <v>25</v>
      </c>
      <c r="G60" s="137"/>
      <c r="H60" s="137"/>
      <c r="I60" s="137">
        <f>'001 001 Pol'!G54+'001 002 Pol'!G54+'001 003 Pol'!G67</f>
        <v>0</v>
      </c>
      <c r="J60" s="134" t="str">
        <f>IF(I76=0,"",I60/I76*100)</f>
        <v/>
      </c>
    </row>
    <row r="61" spans="1:10" ht="36.75" customHeight="1" x14ac:dyDescent="0.2">
      <c r="A61" s="125"/>
      <c r="B61" s="130" t="s">
        <v>81</v>
      </c>
      <c r="C61" s="248" t="s">
        <v>82</v>
      </c>
      <c r="D61" s="249"/>
      <c r="E61" s="249"/>
      <c r="F61" s="136" t="s">
        <v>25</v>
      </c>
      <c r="G61" s="137"/>
      <c r="H61" s="137"/>
      <c r="I61" s="137">
        <f>'001 001 Pol'!G56+'001 002 Pol'!G56+'001 003 Pol'!G69</f>
        <v>0</v>
      </c>
      <c r="J61" s="134" t="str">
        <f>IF(I76=0,"",I61/I76*100)</f>
        <v/>
      </c>
    </row>
    <row r="62" spans="1:10" ht="36.75" customHeight="1" x14ac:dyDescent="0.2">
      <c r="A62" s="125"/>
      <c r="B62" s="130" t="s">
        <v>83</v>
      </c>
      <c r="C62" s="248" t="s">
        <v>84</v>
      </c>
      <c r="D62" s="249"/>
      <c r="E62" s="249"/>
      <c r="F62" s="136" t="s">
        <v>25</v>
      </c>
      <c r="G62" s="137"/>
      <c r="H62" s="137"/>
      <c r="I62" s="137">
        <f>'001 001 Pol'!G58+'001 002 Pol'!G58+'001 003 Pol'!G71</f>
        <v>0</v>
      </c>
      <c r="J62" s="134" t="str">
        <f>IF(I76=0,"",I62/I76*100)</f>
        <v/>
      </c>
    </row>
    <row r="63" spans="1:10" ht="36.75" customHeight="1" x14ac:dyDescent="0.2">
      <c r="A63" s="125"/>
      <c r="B63" s="130" t="s">
        <v>85</v>
      </c>
      <c r="C63" s="248" t="s">
        <v>86</v>
      </c>
      <c r="D63" s="249"/>
      <c r="E63" s="249"/>
      <c r="F63" s="136" t="s">
        <v>25</v>
      </c>
      <c r="G63" s="137"/>
      <c r="H63" s="137"/>
      <c r="I63" s="137">
        <f>'001 001 Pol'!G60+'001 002 Pol'!G60+'001 003 Pol'!G73</f>
        <v>0</v>
      </c>
      <c r="J63" s="134" t="str">
        <f>IF(I76=0,"",I63/I76*100)</f>
        <v/>
      </c>
    </row>
    <row r="64" spans="1:10" ht="36.75" customHeight="1" x14ac:dyDescent="0.2">
      <c r="A64" s="125"/>
      <c r="B64" s="130" t="s">
        <v>87</v>
      </c>
      <c r="C64" s="248" t="s">
        <v>88</v>
      </c>
      <c r="D64" s="249"/>
      <c r="E64" s="249"/>
      <c r="F64" s="136" t="s">
        <v>25</v>
      </c>
      <c r="G64" s="137"/>
      <c r="H64" s="137"/>
      <c r="I64" s="137">
        <f>'001 001 Pol'!G72+'001 002 Pol'!G72+'001 003 Pol'!G85</f>
        <v>0</v>
      </c>
      <c r="J64" s="134" t="str">
        <f>IF(I76=0,"",I64/I76*100)</f>
        <v/>
      </c>
    </row>
    <row r="65" spans="1:10" ht="36.75" customHeight="1" x14ac:dyDescent="0.2">
      <c r="A65" s="125"/>
      <c r="B65" s="130" t="s">
        <v>89</v>
      </c>
      <c r="C65" s="248" t="s">
        <v>90</v>
      </c>
      <c r="D65" s="249"/>
      <c r="E65" s="249"/>
      <c r="F65" s="136" t="s">
        <v>25</v>
      </c>
      <c r="G65" s="137"/>
      <c r="H65" s="137"/>
      <c r="I65" s="137">
        <f>'001 001 Pol'!G78+'001 002 Pol'!G78+'001 003 Pol'!G91</f>
        <v>0</v>
      </c>
      <c r="J65" s="134" t="str">
        <f>IF(I76=0,"",I65/I76*100)</f>
        <v/>
      </c>
    </row>
    <row r="66" spans="1:10" ht="36.75" customHeight="1" x14ac:dyDescent="0.2">
      <c r="A66" s="125"/>
      <c r="B66" s="130" t="s">
        <v>91</v>
      </c>
      <c r="C66" s="248" t="s">
        <v>92</v>
      </c>
      <c r="D66" s="249"/>
      <c r="E66" s="249"/>
      <c r="F66" s="136" t="s">
        <v>25</v>
      </c>
      <c r="G66" s="137"/>
      <c r="H66" s="137"/>
      <c r="I66" s="137">
        <f>'001 001 Pol'!G80+'001 002 Pol'!G80+'001 003 Pol'!G93</f>
        <v>0</v>
      </c>
      <c r="J66" s="134" t="str">
        <f>IF(I76=0,"",I66/I76*100)</f>
        <v/>
      </c>
    </row>
    <row r="67" spans="1:10" ht="36.75" customHeight="1" x14ac:dyDescent="0.2">
      <c r="A67" s="125"/>
      <c r="B67" s="130" t="s">
        <v>93</v>
      </c>
      <c r="C67" s="248" t="s">
        <v>94</v>
      </c>
      <c r="D67" s="249"/>
      <c r="E67" s="249"/>
      <c r="F67" s="136" t="s">
        <v>25</v>
      </c>
      <c r="G67" s="137"/>
      <c r="H67" s="137"/>
      <c r="I67" s="137">
        <f>'001 001 Pol'!G84+'001 002 Pol'!G84+'001 003 Pol'!G97</f>
        <v>0</v>
      </c>
      <c r="J67" s="134" t="str">
        <f>IF(I76=0,"",I67/I76*100)</f>
        <v/>
      </c>
    </row>
    <row r="68" spans="1:10" ht="36.75" customHeight="1" x14ac:dyDescent="0.2">
      <c r="A68" s="125"/>
      <c r="B68" s="130" t="s">
        <v>95</v>
      </c>
      <c r="C68" s="248" t="s">
        <v>96</v>
      </c>
      <c r="D68" s="249"/>
      <c r="E68" s="249"/>
      <c r="F68" s="136" t="s">
        <v>25</v>
      </c>
      <c r="G68" s="137"/>
      <c r="H68" s="137"/>
      <c r="I68" s="137">
        <f>'001 001 Pol'!G90+'001 002 Pol'!G90+'001 003 Pol'!G103</f>
        <v>0</v>
      </c>
      <c r="J68" s="134" t="str">
        <f>IF(I76=0,"",I68/I76*100)</f>
        <v/>
      </c>
    </row>
    <row r="69" spans="1:10" ht="36.75" customHeight="1" x14ac:dyDescent="0.2">
      <c r="A69" s="125"/>
      <c r="B69" s="130" t="s">
        <v>97</v>
      </c>
      <c r="C69" s="248" t="s">
        <v>98</v>
      </c>
      <c r="D69" s="249"/>
      <c r="E69" s="249"/>
      <c r="F69" s="136" t="s">
        <v>25</v>
      </c>
      <c r="G69" s="137"/>
      <c r="H69" s="137"/>
      <c r="I69" s="137">
        <f>'001 001 Pol'!G136+'001 002 Pol'!G136+'001 003 Pol'!G174</f>
        <v>0</v>
      </c>
      <c r="J69" s="134" t="str">
        <f>IF(I76=0,"",I69/I76*100)</f>
        <v/>
      </c>
    </row>
    <row r="70" spans="1:10" ht="36.75" customHeight="1" x14ac:dyDescent="0.2">
      <c r="A70" s="125"/>
      <c r="B70" s="130" t="s">
        <v>99</v>
      </c>
      <c r="C70" s="248" t="s">
        <v>100</v>
      </c>
      <c r="D70" s="249"/>
      <c r="E70" s="249"/>
      <c r="F70" s="136" t="s">
        <v>25</v>
      </c>
      <c r="G70" s="137"/>
      <c r="H70" s="137"/>
      <c r="I70" s="137">
        <f>'001 001 Pol'!G170+'001 002 Pol'!G170+'001 003 Pol'!G237</f>
        <v>0</v>
      </c>
      <c r="J70" s="134" t="str">
        <f>IF(I76=0,"",I70/I76*100)</f>
        <v/>
      </c>
    </row>
    <row r="71" spans="1:10" ht="36.75" customHeight="1" x14ac:dyDescent="0.2">
      <c r="A71" s="125"/>
      <c r="B71" s="130" t="s">
        <v>101</v>
      </c>
      <c r="C71" s="248" t="s">
        <v>102</v>
      </c>
      <c r="D71" s="249"/>
      <c r="E71" s="249"/>
      <c r="F71" s="136" t="s">
        <v>25</v>
      </c>
      <c r="G71" s="137"/>
      <c r="H71" s="137"/>
      <c r="I71" s="137">
        <f>'001 001 Pol'!G172+'001 002 Pol'!G172+'001 003 Pol'!G239</f>
        <v>0</v>
      </c>
      <c r="J71" s="134" t="str">
        <f>IF(I76=0,"",I71/I76*100)</f>
        <v/>
      </c>
    </row>
    <row r="72" spans="1:10" ht="36.75" customHeight="1" x14ac:dyDescent="0.2">
      <c r="A72" s="125"/>
      <c r="B72" s="130" t="s">
        <v>103</v>
      </c>
      <c r="C72" s="248" t="s">
        <v>104</v>
      </c>
      <c r="D72" s="249"/>
      <c r="E72" s="249"/>
      <c r="F72" s="136" t="s">
        <v>25</v>
      </c>
      <c r="G72" s="137"/>
      <c r="H72" s="137"/>
      <c r="I72" s="137">
        <f>'001 001 Pol'!G189+'001 002 Pol'!G189+'001 003 Pol'!G288</f>
        <v>0</v>
      </c>
      <c r="J72" s="134" t="str">
        <f>IF(I76=0,"",I72/I76*100)</f>
        <v/>
      </c>
    </row>
    <row r="73" spans="1:10" ht="36.75" customHeight="1" x14ac:dyDescent="0.2">
      <c r="A73" s="125"/>
      <c r="B73" s="130" t="s">
        <v>105</v>
      </c>
      <c r="C73" s="248" t="s">
        <v>106</v>
      </c>
      <c r="D73" s="249"/>
      <c r="E73" s="249"/>
      <c r="F73" s="136" t="s">
        <v>26</v>
      </c>
      <c r="G73" s="137"/>
      <c r="H73" s="137"/>
      <c r="I73" s="137">
        <f>'001 001 Pol'!G191+'001 002 Pol'!G191+'001 003 Pol'!G290</f>
        <v>0</v>
      </c>
      <c r="J73" s="134" t="str">
        <f>IF(I76=0,"",I73/I76*100)</f>
        <v/>
      </c>
    </row>
    <row r="74" spans="1:10" ht="36.75" customHeight="1" x14ac:dyDescent="0.2">
      <c r="A74" s="125"/>
      <c r="B74" s="130" t="s">
        <v>107</v>
      </c>
      <c r="C74" s="248" t="s">
        <v>108</v>
      </c>
      <c r="D74" s="249"/>
      <c r="E74" s="249"/>
      <c r="F74" s="136" t="s">
        <v>26</v>
      </c>
      <c r="G74" s="137"/>
      <c r="H74" s="137"/>
      <c r="I74" s="137">
        <f>'001 001 Pol'!G193+'001 002 Pol'!G193+'001 003 Pol'!G292</f>
        <v>0</v>
      </c>
      <c r="J74" s="134" t="str">
        <f>IF(I76=0,"",I74/I76*100)</f>
        <v/>
      </c>
    </row>
    <row r="75" spans="1:10" ht="36.75" customHeight="1" x14ac:dyDescent="0.2">
      <c r="A75" s="125"/>
      <c r="B75" s="130" t="s">
        <v>109</v>
      </c>
      <c r="C75" s="248" t="s">
        <v>110</v>
      </c>
      <c r="D75" s="249"/>
      <c r="E75" s="249"/>
      <c r="F75" s="136" t="s">
        <v>111</v>
      </c>
      <c r="G75" s="137"/>
      <c r="H75" s="137"/>
      <c r="I75" s="137">
        <f>'001 001 Pol'!G195+'001 002 Pol'!G195+'001 003 Pol'!G294</f>
        <v>0</v>
      </c>
      <c r="J75" s="134" t="str">
        <f>IF(I76=0,"",I75/I76*100)</f>
        <v/>
      </c>
    </row>
    <row r="76" spans="1:10" ht="25.5" customHeight="1" x14ac:dyDescent="0.2">
      <c r="A76" s="126"/>
      <c r="B76" s="131" t="s">
        <v>1</v>
      </c>
      <c r="C76" s="132"/>
      <c r="D76" s="133"/>
      <c r="E76" s="133"/>
      <c r="F76" s="138"/>
      <c r="G76" s="139"/>
      <c r="H76" s="139"/>
      <c r="I76" s="139">
        <f>SUM(I52:I75)</f>
        <v>0</v>
      </c>
      <c r="J76" s="135">
        <f>SUM(J52:J75)</f>
        <v>0</v>
      </c>
    </row>
    <row r="77" spans="1:10" x14ac:dyDescent="0.2">
      <c r="F77" s="88"/>
      <c r="G77" s="88"/>
      <c r="H77" s="88"/>
      <c r="I77" s="88"/>
      <c r="J77" s="89"/>
    </row>
    <row r="78" spans="1:10" x14ac:dyDescent="0.2">
      <c r="F78" s="88"/>
      <c r="G78" s="88"/>
      <c r="H78" s="88"/>
      <c r="I78" s="88"/>
      <c r="J78" s="89"/>
    </row>
    <row r="79" spans="1:10" x14ac:dyDescent="0.2">
      <c r="F79" s="88"/>
      <c r="G79" s="88"/>
      <c r="H79" s="88"/>
      <c r="I79" s="88"/>
      <c r="J79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mvJUwV0F1fDsbiavXZbqthZlweprNaP2MIjca+NkNv/abOLz5bqsxmRsSr0CGyqEhz7M1cC7c6BCTmJR6LpBpg==" saltValue="JhEZJO3fFoZRGKMTJhUEd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114</v>
      </c>
      <c r="B1" s="254"/>
      <c r="C1" s="254"/>
      <c r="D1" s="254"/>
      <c r="E1" s="254"/>
      <c r="F1" s="254"/>
      <c r="G1" s="254"/>
      <c r="AG1" t="s">
        <v>115</v>
      </c>
    </row>
    <row r="2" spans="1:60" ht="24.95" customHeight="1" x14ac:dyDescent="0.2">
      <c r="A2" s="141" t="s">
        <v>7</v>
      </c>
      <c r="B2" s="49" t="s">
        <v>43</v>
      </c>
      <c r="C2" s="255" t="s">
        <v>410</v>
      </c>
      <c r="D2" s="256"/>
      <c r="E2" s="256"/>
      <c r="F2" s="256"/>
      <c r="G2" s="257"/>
      <c r="AG2" t="s">
        <v>116</v>
      </c>
    </row>
    <row r="3" spans="1:60" ht="24.95" customHeight="1" x14ac:dyDescent="0.2">
      <c r="A3" s="141" t="s">
        <v>8</v>
      </c>
      <c r="B3" s="49" t="s">
        <v>53</v>
      </c>
      <c r="C3" s="255" t="s">
        <v>411</v>
      </c>
      <c r="D3" s="256"/>
      <c r="E3" s="256"/>
      <c r="F3" s="256"/>
      <c r="G3" s="257"/>
      <c r="AC3" s="123" t="s">
        <v>116</v>
      </c>
      <c r="AG3" t="s">
        <v>117</v>
      </c>
    </row>
    <row r="4" spans="1:60" ht="24.95" customHeight="1" x14ac:dyDescent="0.2">
      <c r="A4" s="142" t="s">
        <v>9</v>
      </c>
      <c r="B4" s="143" t="s">
        <v>53</v>
      </c>
      <c r="C4" s="258" t="s">
        <v>54</v>
      </c>
      <c r="D4" s="259"/>
      <c r="E4" s="259"/>
      <c r="F4" s="259"/>
      <c r="G4" s="260"/>
      <c r="AG4" t="s">
        <v>118</v>
      </c>
    </row>
    <row r="5" spans="1:60" x14ac:dyDescent="0.2">
      <c r="D5" s="10"/>
    </row>
    <row r="6" spans="1:60" ht="38.25" x14ac:dyDescent="0.2">
      <c r="A6" s="145" t="s">
        <v>119</v>
      </c>
      <c r="B6" s="147" t="s">
        <v>120</v>
      </c>
      <c r="C6" s="147" t="s">
        <v>121</v>
      </c>
      <c r="D6" s="146" t="s">
        <v>122</v>
      </c>
      <c r="E6" s="145" t="s">
        <v>123</v>
      </c>
      <c r="F6" s="144" t="s">
        <v>124</v>
      </c>
      <c r="G6" s="145" t="s">
        <v>29</v>
      </c>
      <c r="H6" s="148" t="s">
        <v>30</v>
      </c>
      <c r="I6" s="148" t="s">
        <v>125</v>
      </c>
      <c r="J6" s="148" t="s">
        <v>31</v>
      </c>
      <c r="K6" s="148" t="s">
        <v>126</v>
      </c>
      <c r="L6" s="148" t="s">
        <v>127</v>
      </c>
      <c r="M6" s="148" t="s">
        <v>128</v>
      </c>
      <c r="N6" s="148" t="s">
        <v>129</v>
      </c>
      <c r="O6" s="148" t="s">
        <v>130</v>
      </c>
      <c r="P6" s="148" t="s">
        <v>131</v>
      </c>
      <c r="Q6" s="148" t="s">
        <v>132</v>
      </c>
      <c r="R6" s="148" t="s">
        <v>133</v>
      </c>
      <c r="S6" s="148" t="s">
        <v>134</v>
      </c>
      <c r="T6" s="148" t="s">
        <v>135</v>
      </c>
      <c r="U6" s="148" t="s">
        <v>136</v>
      </c>
      <c r="V6" s="148" t="s">
        <v>137</v>
      </c>
      <c r="W6" s="148" t="s">
        <v>138</v>
      </c>
      <c r="X6" s="148" t="s">
        <v>139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140</v>
      </c>
      <c r="B8" s="167" t="s">
        <v>63</v>
      </c>
      <c r="C8" s="188" t="s">
        <v>64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70"/>
      <c r="O8" s="170">
        <f>SUM(O9:O10)</f>
        <v>0.04</v>
      </c>
      <c r="P8" s="170"/>
      <c r="Q8" s="170">
        <f>SUM(Q9:Q10)</f>
        <v>0</v>
      </c>
      <c r="R8" s="170"/>
      <c r="S8" s="170"/>
      <c r="T8" s="171"/>
      <c r="U8" s="165"/>
      <c r="V8" s="165">
        <f>SUM(V9:V10)</f>
        <v>5.8</v>
      </c>
      <c r="W8" s="165"/>
      <c r="X8" s="165"/>
      <c r="AG8" t="s">
        <v>141</v>
      </c>
    </row>
    <row r="9" spans="1:60" ht="22.5" outlineLevel="1" x14ac:dyDescent="0.2">
      <c r="A9" s="172">
        <v>1</v>
      </c>
      <c r="B9" s="173" t="s">
        <v>142</v>
      </c>
      <c r="C9" s="189" t="s">
        <v>143</v>
      </c>
      <c r="D9" s="174" t="s">
        <v>144</v>
      </c>
      <c r="E9" s="175">
        <v>3.5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7">
        <v>1.1560000000000001E-2</v>
      </c>
      <c r="O9" s="177">
        <f>ROUND(E9*N9,2)</f>
        <v>0.04</v>
      </c>
      <c r="P9" s="177">
        <v>0</v>
      </c>
      <c r="Q9" s="177">
        <f>ROUND(E9*P9,2)</f>
        <v>0</v>
      </c>
      <c r="R9" s="177"/>
      <c r="S9" s="177" t="s">
        <v>145</v>
      </c>
      <c r="T9" s="178" t="s">
        <v>145</v>
      </c>
      <c r="U9" s="159">
        <v>1.6579999999999999</v>
      </c>
      <c r="V9" s="159">
        <f>ROUND(E9*U9,2)</f>
        <v>5.8</v>
      </c>
      <c r="W9" s="159"/>
      <c r="X9" s="159" t="s">
        <v>146</v>
      </c>
      <c r="Y9" s="149"/>
      <c r="Z9" s="149"/>
      <c r="AA9" s="149"/>
      <c r="AB9" s="149"/>
      <c r="AC9" s="149"/>
      <c r="AD9" s="149"/>
      <c r="AE9" s="149"/>
      <c r="AF9" s="149"/>
      <c r="AG9" s="149" t="s">
        <v>147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0" t="s">
        <v>148</v>
      </c>
      <c r="D10" s="161"/>
      <c r="E10" s="162">
        <v>3.5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6" t="s">
        <v>140</v>
      </c>
      <c r="B11" s="167" t="s">
        <v>65</v>
      </c>
      <c r="C11" s="188" t="s">
        <v>66</v>
      </c>
      <c r="D11" s="168"/>
      <c r="E11" s="169"/>
      <c r="F11" s="170"/>
      <c r="G11" s="170">
        <f>SUMIF(AG12:AG17,"&lt;&gt;NOR",G12:G17)</f>
        <v>0</v>
      </c>
      <c r="H11" s="170"/>
      <c r="I11" s="170">
        <f>SUM(I12:I17)</f>
        <v>0</v>
      </c>
      <c r="J11" s="170"/>
      <c r="K11" s="170">
        <f>SUM(K12:K17)</f>
        <v>0</v>
      </c>
      <c r="L11" s="170"/>
      <c r="M11" s="170">
        <f>SUM(M12:M17)</f>
        <v>0</v>
      </c>
      <c r="N11" s="170"/>
      <c r="O11" s="170">
        <f>SUM(O12:O17)</f>
        <v>0.35</v>
      </c>
      <c r="P11" s="170"/>
      <c r="Q11" s="170">
        <f>SUM(Q12:Q17)</f>
        <v>0</v>
      </c>
      <c r="R11" s="170"/>
      <c r="S11" s="170"/>
      <c r="T11" s="171"/>
      <c r="U11" s="165"/>
      <c r="V11" s="165">
        <f>SUM(V12:V17)</f>
        <v>2.54</v>
      </c>
      <c r="W11" s="165"/>
      <c r="X11" s="165"/>
      <c r="AG11" t="s">
        <v>141</v>
      </c>
    </row>
    <row r="12" spans="1:60" outlineLevel="1" x14ac:dyDescent="0.2">
      <c r="A12" s="172">
        <v>2</v>
      </c>
      <c r="B12" s="173" t="s">
        <v>150</v>
      </c>
      <c r="C12" s="189" t="s">
        <v>151</v>
      </c>
      <c r="D12" s="174" t="s">
        <v>144</v>
      </c>
      <c r="E12" s="175">
        <v>2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15</v>
      </c>
      <c r="M12" s="177">
        <f>G12*(1+L12/100)</f>
        <v>0</v>
      </c>
      <c r="N12" s="177">
        <v>1.0200000000000001E-3</v>
      </c>
      <c r="O12" s="177">
        <f>ROUND(E12*N12,2)</f>
        <v>0</v>
      </c>
      <c r="P12" s="177">
        <v>0</v>
      </c>
      <c r="Q12" s="177">
        <f>ROUND(E12*P12,2)</f>
        <v>0</v>
      </c>
      <c r="R12" s="177"/>
      <c r="S12" s="177" t="s">
        <v>145</v>
      </c>
      <c r="T12" s="178" t="s">
        <v>145</v>
      </c>
      <c r="U12" s="159">
        <v>0.36</v>
      </c>
      <c r="V12" s="159">
        <f>ROUND(E12*U12,2)</f>
        <v>0.72</v>
      </c>
      <c r="W12" s="159"/>
      <c r="X12" s="159" t="s">
        <v>146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0" t="s">
        <v>152</v>
      </c>
      <c r="D13" s="161"/>
      <c r="E13" s="162">
        <v>2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2">
        <v>3</v>
      </c>
      <c r="B14" s="173" t="s">
        <v>153</v>
      </c>
      <c r="C14" s="189" t="s">
        <v>154</v>
      </c>
      <c r="D14" s="174" t="s">
        <v>155</v>
      </c>
      <c r="E14" s="175">
        <v>1.4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15</v>
      </c>
      <c r="M14" s="177">
        <f>G14*(1+L14/100)</f>
        <v>0</v>
      </c>
      <c r="N14" s="177">
        <v>0.11772000000000001</v>
      </c>
      <c r="O14" s="177">
        <f>ROUND(E14*N14,2)</f>
        <v>0.16</v>
      </c>
      <c r="P14" s="177">
        <v>0</v>
      </c>
      <c r="Q14" s="177">
        <f>ROUND(E14*P14,2)</f>
        <v>0</v>
      </c>
      <c r="R14" s="177"/>
      <c r="S14" s="177" t="s">
        <v>145</v>
      </c>
      <c r="T14" s="178" t="s">
        <v>145</v>
      </c>
      <c r="U14" s="159">
        <v>0.67400000000000004</v>
      </c>
      <c r="V14" s="159">
        <f>ROUND(E14*U14,2)</f>
        <v>0.94</v>
      </c>
      <c r="W14" s="159"/>
      <c r="X14" s="159" t="s">
        <v>146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147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0" t="s">
        <v>156</v>
      </c>
      <c r="D15" s="161"/>
      <c r="E15" s="162">
        <v>1.4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2">
        <v>4</v>
      </c>
      <c r="B16" s="173" t="s">
        <v>157</v>
      </c>
      <c r="C16" s="189" t="s">
        <v>158</v>
      </c>
      <c r="D16" s="174" t="s">
        <v>155</v>
      </c>
      <c r="E16" s="175">
        <v>1.2450000000000001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15</v>
      </c>
      <c r="M16" s="177">
        <f>G16*(1+L16/100)</f>
        <v>0</v>
      </c>
      <c r="N16" s="177">
        <v>0.15262000000000001</v>
      </c>
      <c r="O16" s="177">
        <f>ROUND(E16*N16,2)</f>
        <v>0.19</v>
      </c>
      <c r="P16" s="177">
        <v>0</v>
      </c>
      <c r="Q16" s="177">
        <f>ROUND(E16*P16,2)</f>
        <v>0</v>
      </c>
      <c r="R16" s="177"/>
      <c r="S16" s="177" t="s">
        <v>145</v>
      </c>
      <c r="T16" s="178" t="s">
        <v>145</v>
      </c>
      <c r="U16" s="159">
        <v>0.70399999999999996</v>
      </c>
      <c r="V16" s="159">
        <f>ROUND(E16*U16,2)</f>
        <v>0.88</v>
      </c>
      <c r="W16" s="159"/>
      <c r="X16" s="159" t="s">
        <v>146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147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0" t="s">
        <v>159</v>
      </c>
      <c r="D17" s="161"/>
      <c r="E17" s="162">
        <v>1.25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6" t="s">
        <v>140</v>
      </c>
      <c r="B18" s="167" t="s">
        <v>67</v>
      </c>
      <c r="C18" s="188" t="s">
        <v>68</v>
      </c>
      <c r="D18" s="168"/>
      <c r="E18" s="169"/>
      <c r="F18" s="170"/>
      <c r="G18" s="170">
        <f>SUMIF(AG19:AG28,"&lt;&gt;NOR",G19:G28)</f>
        <v>0</v>
      </c>
      <c r="H18" s="170"/>
      <c r="I18" s="170">
        <f>SUM(I19:I28)</f>
        <v>0</v>
      </c>
      <c r="J18" s="170"/>
      <c r="K18" s="170">
        <f>SUM(K19:K28)</f>
        <v>0</v>
      </c>
      <c r="L18" s="170"/>
      <c r="M18" s="170">
        <f>SUM(M19:M28)</f>
        <v>0</v>
      </c>
      <c r="N18" s="170"/>
      <c r="O18" s="170">
        <f>SUM(O19:O28)</f>
        <v>0.67999999999999994</v>
      </c>
      <c r="P18" s="170"/>
      <c r="Q18" s="170">
        <f>SUM(Q19:Q28)</f>
        <v>0</v>
      </c>
      <c r="R18" s="170"/>
      <c r="S18" s="170"/>
      <c r="T18" s="171"/>
      <c r="U18" s="165"/>
      <c r="V18" s="165">
        <f>SUM(V19:V28)</f>
        <v>14.91</v>
      </c>
      <c r="W18" s="165"/>
      <c r="X18" s="165"/>
      <c r="AG18" t="s">
        <v>141</v>
      </c>
    </row>
    <row r="19" spans="1:60" outlineLevel="1" x14ac:dyDescent="0.2">
      <c r="A19" s="172">
        <v>5</v>
      </c>
      <c r="B19" s="173" t="s">
        <v>160</v>
      </c>
      <c r="C19" s="189" t="s">
        <v>161</v>
      </c>
      <c r="D19" s="174" t="s">
        <v>155</v>
      </c>
      <c r="E19" s="175">
        <v>18.2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7">
        <v>1.583E-2</v>
      </c>
      <c r="O19" s="177">
        <f>ROUND(E19*N19,2)</f>
        <v>0.28999999999999998</v>
      </c>
      <c r="P19" s="177">
        <v>0</v>
      </c>
      <c r="Q19" s="177">
        <f>ROUND(E19*P19,2)</f>
        <v>0</v>
      </c>
      <c r="R19" s="177"/>
      <c r="S19" s="177" t="s">
        <v>145</v>
      </c>
      <c r="T19" s="178" t="s">
        <v>145</v>
      </c>
      <c r="U19" s="159">
        <v>0.37</v>
      </c>
      <c r="V19" s="159">
        <f>ROUND(E19*U19,2)</f>
        <v>6.73</v>
      </c>
      <c r="W19" s="159"/>
      <c r="X19" s="159" t="s">
        <v>146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0" t="s">
        <v>162</v>
      </c>
      <c r="D20" s="161"/>
      <c r="E20" s="162">
        <v>16.399999999999999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0" t="s">
        <v>163</v>
      </c>
      <c r="D21" s="161"/>
      <c r="E21" s="162">
        <v>3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0" t="s">
        <v>164</v>
      </c>
      <c r="D22" s="161"/>
      <c r="E22" s="162">
        <v>-1.2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2">
        <v>6</v>
      </c>
      <c r="B23" s="173" t="s">
        <v>165</v>
      </c>
      <c r="C23" s="189" t="s">
        <v>166</v>
      </c>
      <c r="D23" s="174" t="s">
        <v>155</v>
      </c>
      <c r="E23" s="175">
        <v>18.2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7">
        <v>2.0750000000000001E-2</v>
      </c>
      <c r="O23" s="177">
        <f>ROUND(E23*N23,2)</f>
        <v>0.38</v>
      </c>
      <c r="P23" s="177">
        <v>0</v>
      </c>
      <c r="Q23" s="177">
        <f>ROUND(E23*P23,2)</f>
        <v>0</v>
      </c>
      <c r="R23" s="177"/>
      <c r="S23" s="177" t="s">
        <v>145</v>
      </c>
      <c r="T23" s="178" t="s">
        <v>145</v>
      </c>
      <c r="U23" s="159">
        <v>0.37</v>
      </c>
      <c r="V23" s="159">
        <f>ROUND(E23*U23,2)</f>
        <v>6.73</v>
      </c>
      <c r="W23" s="159"/>
      <c r="X23" s="159" t="s">
        <v>146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147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0" t="s">
        <v>162</v>
      </c>
      <c r="D24" s="161"/>
      <c r="E24" s="162">
        <v>16.399999999999999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0" t="s">
        <v>163</v>
      </c>
      <c r="D25" s="161"/>
      <c r="E25" s="162">
        <v>3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164</v>
      </c>
      <c r="D26" s="161"/>
      <c r="E26" s="162">
        <v>-1.2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149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2">
        <v>7</v>
      </c>
      <c r="B27" s="173" t="s">
        <v>167</v>
      </c>
      <c r="C27" s="189" t="s">
        <v>168</v>
      </c>
      <c r="D27" s="174" t="s">
        <v>155</v>
      </c>
      <c r="E27" s="175">
        <v>3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7">
        <v>3.6700000000000001E-3</v>
      </c>
      <c r="O27" s="177">
        <f>ROUND(E27*N27,2)</f>
        <v>0.01</v>
      </c>
      <c r="P27" s="177">
        <v>0</v>
      </c>
      <c r="Q27" s="177">
        <f>ROUND(E27*P27,2)</f>
        <v>0</v>
      </c>
      <c r="R27" s="177"/>
      <c r="S27" s="177" t="s">
        <v>145</v>
      </c>
      <c r="T27" s="178" t="s">
        <v>145</v>
      </c>
      <c r="U27" s="159">
        <v>0.48199999999999998</v>
      </c>
      <c r="V27" s="159">
        <f>ROUND(E27*U27,2)</f>
        <v>1.45</v>
      </c>
      <c r="W27" s="159"/>
      <c r="X27" s="159" t="s">
        <v>146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0" t="s">
        <v>163</v>
      </c>
      <c r="D28" s="161"/>
      <c r="E28" s="162">
        <v>3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6" t="s">
        <v>140</v>
      </c>
      <c r="B29" s="167" t="s">
        <v>69</v>
      </c>
      <c r="C29" s="188" t="s">
        <v>70</v>
      </c>
      <c r="D29" s="168"/>
      <c r="E29" s="169"/>
      <c r="F29" s="170"/>
      <c r="G29" s="170">
        <f>SUMIF(AG30:AG31,"&lt;&gt;NOR",G30:G31)</f>
        <v>0</v>
      </c>
      <c r="H29" s="170"/>
      <c r="I29" s="170">
        <f>SUM(I30:I31)</f>
        <v>0</v>
      </c>
      <c r="J29" s="170"/>
      <c r="K29" s="170">
        <f>SUM(K30:K31)</f>
        <v>0</v>
      </c>
      <c r="L29" s="170"/>
      <c r="M29" s="170">
        <f>SUM(M30:M31)</f>
        <v>0</v>
      </c>
      <c r="N29" s="170"/>
      <c r="O29" s="170">
        <f>SUM(O30:O31)</f>
        <v>0</v>
      </c>
      <c r="P29" s="170"/>
      <c r="Q29" s="170">
        <f>SUM(Q30:Q31)</f>
        <v>0</v>
      </c>
      <c r="R29" s="170"/>
      <c r="S29" s="170"/>
      <c r="T29" s="171"/>
      <c r="U29" s="165"/>
      <c r="V29" s="165">
        <f>SUM(V30:V31)</f>
        <v>3.08</v>
      </c>
      <c r="W29" s="165"/>
      <c r="X29" s="165"/>
      <c r="AG29" t="s">
        <v>141</v>
      </c>
    </row>
    <row r="30" spans="1:60" outlineLevel="1" x14ac:dyDescent="0.2">
      <c r="A30" s="179">
        <v>8</v>
      </c>
      <c r="B30" s="180" t="s">
        <v>169</v>
      </c>
      <c r="C30" s="191" t="s">
        <v>170</v>
      </c>
      <c r="D30" s="181" t="s">
        <v>171</v>
      </c>
      <c r="E30" s="182">
        <v>1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15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/>
      <c r="S30" s="184" t="s">
        <v>172</v>
      </c>
      <c r="T30" s="185" t="s">
        <v>173</v>
      </c>
      <c r="U30" s="159">
        <v>0</v>
      </c>
      <c r="V30" s="159">
        <f>ROUND(E30*U30,2)</f>
        <v>0</v>
      </c>
      <c r="W30" s="159"/>
      <c r="X30" s="159" t="s">
        <v>146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9">
        <v>9</v>
      </c>
      <c r="B31" s="180" t="s">
        <v>174</v>
      </c>
      <c r="C31" s="191" t="s">
        <v>175</v>
      </c>
      <c r="D31" s="181" t="s">
        <v>155</v>
      </c>
      <c r="E31" s="182">
        <v>10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15</v>
      </c>
      <c r="M31" s="184">
        <f>G31*(1+L31/100)</f>
        <v>0</v>
      </c>
      <c r="N31" s="184">
        <v>4.0000000000000003E-5</v>
      </c>
      <c r="O31" s="184">
        <f>ROUND(E31*N31,2)</f>
        <v>0</v>
      </c>
      <c r="P31" s="184">
        <v>0</v>
      </c>
      <c r="Q31" s="184">
        <f>ROUND(E31*P31,2)</f>
        <v>0</v>
      </c>
      <c r="R31" s="184"/>
      <c r="S31" s="184" t="s">
        <v>145</v>
      </c>
      <c r="T31" s="185" t="s">
        <v>145</v>
      </c>
      <c r="U31" s="159">
        <v>0.308</v>
      </c>
      <c r="V31" s="159">
        <f>ROUND(E31*U31,2)</f>
        <v>3.08</v>
      </c>
      <c r="W31" s="159"/>
      <c r="X31" s="159" t="s">
        <v>146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147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6" t="s">
        <v>140</v>
      </c>
      <c r="B32" s="167" t="s">
        <v>71</v>
      </c>
      <c r="C32" s="188" t="s">
        <v>72</v>
      </c>
      <c r="D32" s="168"/>
      <c r="E32" s="169"/>
      <c r="F32" s="170"/>
      <c r="G32" s="170">
        <f>SUMIF(AG33:AG36,"&lt;&gt;NOR",G33:G36)</f>
        <v>0</v>
      </c>
      <c r="H32" s="170"/>
      <c r="I32" s="170">
        <f>SUM(I33:I36)</f>
        <v>0</v>
      </c>
      <c r="J32" s="170"/>
      <c r="K32" s="170">
        <f>SUM(K33:K36)</f>
        <v>0</v>
      </c>
      <c r="L32" s="170"/>
      <c r="M32" s="170">
        <f>SUM(M33:M36)</f>
        <v>0</v>
      </c>
      <c r="N32" s="170"/>
      <c r="O32" s="170">
        <f>SUM(O33:O36)</f>
        <v>0</v>
      </c>
      <c r="P32" s="170"/>
      <c r="Q32" s="170">
        <f>SUM(Q33:Q36)</f>
        <v>7.0000000000000007E-2</v>
      </c>
      <c r="R32" s="170"/>
      <c r="S32" s="170"/>
      <c r="T32" s="171"/>
      <c r="U32" s="165"/>
      <c r="V32" s="165">
        <f>SUM(V33:V36)</f>
        <v>0.91</v>
      </c>
      <c r="W32" s="165"/>
      <c r="X32" s="165"/>
      <c r="AG32" t="s">
        <v>141</v>
      </c>
    </row>
    <row r="33" spans="1:60" outlineLevel="1" x14ac:dyDescent="0.2">
      <c r="A33" s="172">
        <v>10</v>
      </c>
      <c r="B33" s="173" t="s">
        <v>176</v>
      </c>
      <c r="C33" s="189" t="s">
        <v>177</v>
      </c>
      <c r="D33" s="174" t="s">
        <v>155</v>
      </c>
      <c r="E33" s="175">
        <v>3.7227999999999999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15</v>
      </c>
      <c r="M33" s="177">
        <f>G33*(1+L33/100)</f>
        <v>0</v>
      </c>
      <c r="N33" s="177">
        <v>0</v>
      </c>
      <c r="O33" s="177">
        <f>ROUND(E33*N33,2)</f>
        <v>0</v>
      </c>
      <c r="P33" s="177">
        <v>0.02</v>
      </c>
      <c r="Q33" s="177">
        <f>ROUND(E33*P33,2)</f>
        <v>7.0000000000000007E-2</v>
      </c>
      <c r="R33" s="177"/>
      <c r="S33" s="177" t="s">
        <v>145</v>
      </c>
      <c r="T33" s="178" t="s">
        <v>145</v>
      </c>
      <c r="U33" s="159">
        <v>0.23</v>
      </c>
      <c r="V33" s="159">
        <f>ROUND(E33*U33,2)</f>
        <v>0.86</v>
      </c>
      <c r="W33" s="159"/>
      <c r="X33" s="159" t="s">
        <v>146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0" t="s">
        <v>178</v>
      </c>
      <c r="D34" s="161"/>
      <c r="E34" s="162">
        <v>4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0" t="s">
        <v>179</v>
      </c>
      <c r="D35" s="161"/>
      <c r="E35" s="162">
        <v>-0.28000000000000003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149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9">
        <v>11</v>
      </c>
      <c r="B36" s="180" t="s">
        <v>180</v>
      </c>
      <c r="C36" s="191" t="s">
        <v>181</v>
      </c>
      <c r="D36" s="181" t="s">
        <v>182</v>
      </c>
      <c r="E36" s="182">
        <v>1</v>
      </c>
      <c r="F36" s="183"/>
      <c r="G36" s="184">
        <f>ROUND(E36*F36,2)</f>
        <v>0</v>
      </c>
      <c r="H36" s="183"/>
      <c r="I36" s="184">
        <f>ROUND(E36*H36,2)</f>
        <v>0</v>
      </c>
      <c r="J36" s="183"/>
      <c r="K36" s="184">
        <f>ROUND(E36*J36,2)</f>
        <v>0</v>
      </c>
      <c r="L36" s="184">
        <v>15</v>
      </c>
      <c r="M36" s="184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4"/>
      <c r="S36" s="184" t="s">
        <v>145</v>
      </c>
      <c r="T36" s="185" t="s">
        <v>145</v>
      </c>
      <c r="U36" s="159">
        <v>0.05</v>
      </c>
      <c r="V36" s="159">
        <f>ROUND(E36*U36,2)</f>
        <v>0.05</v>
      </c>
      <c r="W36" s="159"/>
      <c r="X36" s="159" t="s">
        <v>146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6" t="s">
        <v>140</v>
      </c>
      <c r="B37" s="167" t="s">
        <v>73</v>
      </c>
      <c r="C37" s="188" t="s">
        <v>74</v>
      </c>
      <c r="D37" s="168"/>
      <c r="E37" s="169"/>
      <c r="F37" s="170"/>
      <c r="G37" s="170">
        <f>SUMIF(AG38:AG40,"&lt;&gt;NOR",G38:G40)</f>
        <v>0</v>
      </c>
      <c r="H37" s="170"/>
      <c r="I37" s="170">
        <f>SUM(I38:I40)</f>
        <v>0</v>
      </c>
      <c r="J37" s="170"/>
      <c r="K37" s="170">
        <f>SUM(K38:K40)</f>
        <v>0</v>
      </c>
      <c r="L37" s="170"/>
      <c r="M37" s="170">
        <f>SUM(M38:M40)</f>
        <v>0</v>
      </c>
      <c r="N37" s="170"/>
      <c r="O37" s="170">
        <f>SUM(O38:O40)</f>
        <v>0</v>
      </c>
      <c r="P37" s="170"/>
      <c r="Q37" s="170">
        <f>SUM(Q38:Q40)</f>
        <v>0.78</v>
      </c>
      <c r="R37" s="170"/>
      <c r="S37" s="170"/>
      <c r="T37" s="171"/>
      <c r="U37" s="165"/>
      <c r="V37" s="165">
        <f>SUM(V38:V40)</f>
        <v>3.42</v>
      </c>
      <c r="W37" s="165"/>
      <c r="X37" s="165"/>
      <c r="AG37" t="s">
        <v>141</v>
      </c>
    </row>
    <row r="38" spans="1:60" outlineLevel="1" x14ac:dyDescent="0.2">
      <c r="A38" s="172">
        <v>12</v>
      </c>
      <c r="B38" s="173" t="s">
        <v>183</v>
      </c>
      <c r="C38" s="189" t="s">
        <v>184</v>
      </c>
      <c r="D38" s="174" t="s">
        <v>155</v>
      </c>
      <c r="E38" s="175">
        <v>11.4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7">
        <v>0</v>
      </c>
      <c r="O38" s="177">
        <f>ROUND(E38*N38,2)</f>
        <v>0</v>
      </c>
      <c r="P38" s="177">
        <v>6.8000000000000005E-2</v>
      </c>
      <c r="Q38" s="177">
        <f>ROUND(E38*P38,2)</f>
        <v>0.78</v>
      </c>
      <c r="R38" s="177"/>
      <c r="S38" s="177" t="s">
        <v>145</v>
      </c>
      <c r="T38" s="178" t="s">
        <v>145</v>
      </c>
      <c r="U38" s="159">
        <v>0.3</v>
      </c>
      <c r="V38" s="159">
        <f>ROUND(E38*U38,2)</f>
        <v>3.42</v>
      </c>
      <c r="W38" s="159"/>
      <c r="X38" s="159" t="s">
        <v>146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185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0" t="s">
        <v>186</v>
      </c>
      <c r="D39" s="161"/>
      <c r="E39" s="162">
        <v>12.3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90" t="s">
        <v>187</v>
      </c>
      <c r="D40" s="161"/>
      <c r="E40" s="162">
        <v>-0.9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149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6" t="s">
        <v>140</v>
      </c>
      <c r="B41" s="167" t="s">
        <v>75</v>
      </c>
      <c r="C41" s="188" t="s">
        <v>76</v>
      </c>
      <c r="D41" s="168"/>
      <c r="E41" s="169"/>
      <c r="F41" s="170"/>
      <c r="G41" s="170">
        <f>SUMIF(AG42:AG45,"&lt;&gt;NOR",G42:G45)</f>
        <v>0</v>
      </c>
      <c r="H41" s="170"/>
      <c r="I41" s="170">
        <f>SUM(I42:I45)</f>
        <v>0</v>
      </c>
      <c r="J41" s="170"/>
      <c r="K41" s="170">
        <f>SUM(K42:K45)</f>
        <v>0</v>
      </c>
      <c r="L41" s="170"/>
      <c r="M41" s="170">
        <f>SUM(M42:M45)</f>
        <v>0</v>
      </c>
      <c r="N41" s="170"/>
      <c r="O41" s="170">
        <f>SUM(O42:O45)</f>
        <v>0</v>
      </c>
      <c r="P41" s="170"/>
      <c r="Q41" s="170">
        <f>SUM(Q42:Q45)</f>
        <v>0</v>
      </c>
      <c r="R41" s="170"/>
      <c r="S41" s="170"/>
      <c r="T41" s="171"/>
      <c r="U41" s="165"/>
      <c r="V41" s="165">
        <f>SUM(V42:V45)</f>
        <v>2.77</v>
      </c>
      <c r="W41" s="165"/>
      <c r="X41" s="165"/>
      <c r="AG41" t="s">
        <v>141</v>
      </c>
    </row>
    <row r="42" spans="1:60" outlineLevel="1" x14ac:dyDescent="0.2">
      <c r="A42" s="172">
        <v>13</v>
      </c>
      <c r="B42" s="173" t="s">
        <v>188</v>
      </c>
      <c r="C42" s="189" t="s">
        <v>189</v>
      </c>
      <c r="D42" s="174" t="s">
        <v>190</v>
      </c>
      <c r="E42" s="175">
        <v>1.0744899999999999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/>
      <c r="S42" s="177" t="s">
        <v>145</v>
      </c>
      <c r="T42" s="178" t="s">
        <v>145</v>
      </c>
      <c r="U42" s="159">
        <v>2.577</v>
      </c>
      <c r="V42" s="159">
        <f>ROUND(E42*U42,2)</f>
        <v>2.77</v>
      </c>
      <c r="W42" s="159"/>
      <c r="X42" s="159" t="s">
        <v>191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192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0" t="s">
        <v>193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149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0" t="s">
        <v>194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0" t="s">
        <v>195</v>
      </c>
      <c r="D45" s="161"/>
      <c r="E45" s="162">
        <v>1.0744899999999999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6" t="s">
        <v>140</v>
      </c>
      <c r="B46" s="167" t="s">
        <v>77</v>
      </c>
      <c r="C46" s="188" t="s">
        <v>78</v>
      </c>
      <c r="D46" s="168"/>
      <c r="E46" s="169"/>
      <c r="F46" s="170"/>
      <c r="G46" s="170">
        <f>SUMIF(AG47:AG53,"&lt;&gt;NOR",G47:G53)</f>
        <v>0</v>
      </c>
      <c r="H46" s="170"/>
      <c r="I46" s="170">
        <f>SUM(I47:I53)</f>
        <v>0</v>
      </c>
      <c r="J46" s="170"/>
      <c r="K46" s="170">
        <f>SUM(K47:K53)</f>
        <v>0</v>
      </c>
      <c r="L46" s="170"/>
      <c r="M46" s="170">
        <f>SUM(M47:M53)</f>
        <v>0</v>
      </c>
      <c r="N46" s="170"/>
      <c r="O46" s="170">
        <f>SUM(O47:O53)</f>
        <v>0.03</v>
      </c>
      <c r="P46" s="170"/>
      <c r="Q46" s="170">
        <f>SUM(Q47:Q53)</f>
        <v>0</v>
      </c>
      <c r="R46" s="170"/>
      <c r="S46" s="170"/>
      <c r="T46" s="171"/>
      <c r="U46" s="165"/>
      <c r="V46" s="165">
        <f>SUM(V47:V53)</f>
        <v>5.53</v>
      </c>
      <c r="W46" s="165"/>
      <c r="X46" s="165"/>
      <c r="AG46" t="s">
        <v>141</v>
      </c>
    </row>
    <row r="47" spans="1:60" outlineLevel="1" x14ac:dyDescent="0.2">
      <c r="A47" s="172">
        <v>14</v>
      </c>
      <c r="B47" s="173" t="s">
        <v>196</v>
      </c>
      <c r="C47" s="189" t="s">
        <v>197</v>
      </c>
      <c r="D47" s="174" t="s">
        <v>155</v>
      </c>
      <c r="E47" s="175">
        <v>8.92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15</v>
      </c>
      <c r="M47" s="177">
        <f>G47*(1+L47/100)</f>
        <v>0</v>
      </c>
      <c r="N47" s="177">
        <v>3.5799999999999998E-3</v>
      </c>
      <c r="O47" s="177">
        <f>ROUND(E47*N47,2)</f>
        <v>0.03</v>
      </c>
      <c r="P47" s="177">
        <v>0</v>
      </c>
      <c r="Q47" s="177">
        <f>ROUND(E47*P47,2)</f>
        <v>0</v>
      </c>
      <c r="R47" s="177"/>
      <c r="S47" s="177" t="s">
        <v>145</v>
      </c>
      <c r="T47" s="178" t="s">
        <v>145</v>
      </c>
      <c r="U47" s="159">
        <v>0.498</v>
      </c>
      <c r="V47" s="159">
        <f>ROUND(E47*U47,2)</f>
        <v>4.4400000000000004</v>
      </c>
      <c r="W47" s="159"/>
      <c r="X47" s="159" t="s">
        <v>146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198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0" t="s">
        <v>199</v>
      </c>
      <c r="D48" s="161"/>
      <c r="E48" s="162">
        <v>1.1200000000000001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149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0" t="s">
        <v>200</v>
      </c>
      <c r="D49" s="161"/>
      <c r="E49" s="162">
        <v>7.8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2">
        <v>15</v>
      </c>
      <c r="B50" s="173" t="s">
        <v>201</v>
      </c>
      <c r="C50" s="189" t="s">
        <v>202</v>
      </c>
      <c r="D50" s="174" t="s">
        <v>144</v>
      </c>
      <c r="E50" s="175">
        <v>9.9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15</v>
      </c>
      <c r="M50" s="177">
        <f>G50*(1+L50/100)</f>
        <v>0</v>
      </c>
      <c r="N50" s="177">
        <v>2.9E-4</v>
      </c>
      <c r="O50" s="177">
        <f>ROUND(E50*N50,2)</f>
        <v>0</v>
      </c>
      <c r="P50" s="177">
        <v>0</v>
      </c>
      <c r="Q50" s="177">
        <f>ROUND(E50*P50,2)</f>
        <v>0</v>
      </c>
      <c r="R50" s="177"/>
      <c r="S50" s="177" t="s">
        <v>145</v>
      </c>
      <c r="T50" s="178" t="s">
        <v>145</v>
      </c>
      <c r="U50" s="159">
        <v>0.11</v>
      </c>
      <c r="V50" s="159">
        <f>ROUND(E50*U50,2)</f>
        <v>1.0900000000000001</v>
      </c>
      <c r="W50" s="159"/>
      <c r="X50" s="159" t="s">
        <v>146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198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0" t="s">
        <v>203</v>
      </c>
      <c r="D51" s="161"/>
      <c r="E51" s="162">
        <v>3.9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149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0" t="s">
        <v>204</v>
      </c>
      <c r="D52" s="161"/>
      <c r="E52" s="162">
        <v>6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>
        <v>16</v>
      </c>
      <c r="B53" s="157" t="s">
        <v>205</v>
      </c>
      <c r="C53" s="192" t="s">
        <v>206</v>
      </c>
      <c r="D53" s="158" t="s">
        <v>0</v>
      </c>
      <c r="E53" s="186"/>
      <c r="F53" s="160"/>
      <c r="G53" s="159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15</v>
      </c>
      <c r="M53" s="159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59"/>
      <c r="S53" s="159" t="s">
        <v>145</v>
      </c>
      <c r="T53" s="159" t="s">
        <v>145</v>
      </c>
      <c r="U53" s="159">
        <v>0</v>
      </c>
      <c r="V53" s="159">
        <f>ROUND(E53*U53,2)</f>
        <v>0</v>
      </c>
      <c r="W53" s="159"/>
      <c r="X53" s="159" t="s">
        <v>191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192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166" t="s">
        <v>140</v>
      </c>
      <c r="B54" s="167" t="s">
        <v>79</v>
      </c>
      <c r="C54" s="188" t="s">
        <v>80</v>
      </c>
      <c r="D54" s="168"/>
      <c r="E54" s="169"/>
      <c r="F54" s="170"/>
      <c r="G54" s="170">
        <f>SUMIF(AG55:AG55,"&lt;&gt;NOR",G55:G55)</f>
        <v>0</v>
      </c>
      <c r="H54" s="170"/>
      <c r="I54" s="170">
        <f>SUM(I55:I55)</f>
        <v>0</v>
      </c>
      <c r="J54" s="170"/>
      <c r="K54" s="170">
        <f>SUM(K55:K55)</f>
        <v>0</v>
      </c>
      <c r="L54" s="170"/>
      <c r="M54" s="170">
        <f>SUM(M55:M55)</f>
        <v>0</v>
      </c>
      <c r="N54" s="170"/>
      <c r="O54" s="170">
        <f>SUM(O55:O55)</f>
        <v>0</v>
      </c>
      <c r="P54" s="170"/>
      <c r="Q54" s="170">
        <f>SUM(Q55:Q55)</f>
        <v>0</v>
      </c>
      <c r="R54" s="170"/>
      <c r="S54" s="170"/>
      <c r="T54" s="171"/>
      <c r="U54" s="165"/>
      <c r="V54" s="165">
        <f>SUM(V55:V55)</f>
        <v>0</v>
      </c>
      <c r="W54" s="165"/>
      <c r="X54" s="165"/>
      <c r="AG54" t="s">
        <v>141</v>
      </c>
    </row>
    <row r="55" spans="1:60" outlineLevel="1" x14ac:dyDescent="0.2">
      <c r="A55" s="179">
        <v>17</v>
      </c>
      <c r="B55" s="180" t="s">
        <v>207</v>
      </c>
      <c r="C55" s="191" t="s">
        <v>208</v>
      </c>
      <c r="D55" s="181" t="s">
        <v>171</v>
      </c>
      <c r="E55" s="182">
        <v>1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15</v>
      </c>
      <c r="M55" s="184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4"/>
      <c r="S55" s="184" t="s">
        <v>172</v>
      </c>
      <c r="T55" s="185" t="s">
        <v>173</v>
      </c>
      <c r="U55" s="159">
        <v>0</v>
      </c>
      <c r="V55" s="159">
        <f>ROUND(E55*U55,2)</f>
        <v>0</v>
      </c>
      <c r="W55" s="159"/>
      <c r="X55" s="159" t="s">
        <v>146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147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6" t="s">
        <v>140</v>
      </c>
      <c r="B56" s="167" t="s">
        <v>81</v>
      </c>
      <c r="C56" s="188" t="s">
        <v>82</v>
      </c>
      <c r="D56" s="168"/>
      <c r="E56" s="169"/>
      <c r="F56" s="170"/>
      <c r="G56" s="170">
        <f>SUMIF(AG57:AG57,"&lt;&gt;NOR",G57:G57)</f>
        <v>0</v>
      </c>
      <c r="H56" s="170"/>
      <c r="I56" s="170">
        <f>SUM(I57:I57)</f>
        <v>0</v>
      </c>
      <c r="J56" s="170"/>
      <c r="K56" s="170">
        <f>SUM(K57:K57)</f>
        <v>0</v>
      </c>
      <c r="L56" s="170"/>
      <c r="M56" s="170">
        <f>SUM(M57:M57)</f>
        <v>0</v>
      </c>
      <c r="N56" s="170"/>
      <c r="O56" s="170">
        <f>SUM(O57:O57)</f>
        <v>0</v>
      </c>
      <c r="P56" s="170"/>
      <c r="Q56" s="170">
        <f>SUM(Q57:Q57)</f>
        <v>0.06</v>
      </c>
      <c r="R56" s="170"/>
      <c r="S56" s="170"/>
      <c r="T56" s="171"/>
      <c r="U56" s="165"/>
      <c r="V56" s="165">
        <f>SUM(V57:V57)</f>
        <v>1.65</v>
      </c>
      <c r="W56" s="165"/>
      <c r="X56" s="165"/>
      <c r="AG56" t="s">
        <v>141</v>
      </c>
    </row>
    <row r="57" spans="1:60" outlineLevel="1" x14ac:dyDescent="0.2">
      <c r="A57" s="179">
        <v>18</v>
      </c>
      <c r="B57" s="180" t="s">
        <v>209</v>
      </c>
      <c r="C57" s="191" t="s">
        <v>210</v>
      </c>
      <c r="D57" s="181" t="s">
        <v>144</v>
      </c>
      <c r="E57" s="182">
        <v>4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15</v>
      </c>
      <c r="M57" s="184">
        <f>G57*(1+L57/100)</f>
        <v>0</v>
      </c>
      <c r="N57" s="184">
        <v>0</v>
      </c>
      <c r="O57" s="184">
        <f>ROUND(E57*N57,2)</f>
        <v>0</v>
      </c>
      <c r="P57" s="184">
        <v>1.4919999999999999E-2</v>
      </c>
      <c r="Q57" s="184">
        <f>ROUND(E57*P57,2)</f>
        <v>0.06</v>
      </c>
      <c r="R57" s="184"/>
      <c r="S57" s="184" t="s">
        <v>145</v>
      </c>
      <c r="T57" s="185" t="s">
        <v>145</v>
      </c>
      <c r="U57" s="159">
        <v>0.41299999999999998</v>
      </c>
      <c r="V57" s="159">
        <f>ROUND(E57*U57,2)</f>
        <v>1.65</v>
      </c>
      <c r="W57" s="159"/>
      <c r="X57" s="159" t="s">
        <v>146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198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6" t="s">
        <v>140</v>
      </c>
      <c r="B58" s="167" t="s">
        <v>83</v>
      </c>
      <c r="C58" s="188" t="s">
        <v>84</v>
      </c>
      <c r="D58" s="168"/>
      <c r="E58" s="169"/>
      <c r="F58" s="170"/>
      <c r="G58" s="170">
        <f>SUMIF(AG59:AG59,"&lt;&gt;NOR",G59:G59)</f>
        <v>0</v>
      </c>
      <c r="H58" s="170"/>
      <c r="I58" s="170">
        <f>SUM(I59:I59)</f>
        <v>0</v>
      </c>
      <c r="J58" s="170"/>
      <c r="K58" s="170">
        <f>SUM(K59:K59)</f>
        <v>0</v>
      </c>
      <c r="L58" s="170"/>
      <c r="M58" s="170">
        <f>SUM(M59:M59)</f>
        <v>0</v>
      </c>
      <c r="N58" s="170"/>
      <c r="O58" s="170">
        <f>SUM(O59:O59)</f>
        <v>0</v>
      </c>
      <c r="P58" s="170"/>
      <c r="Q58" s="170">
        <f>SUM(Q59:Q59)</f>
        <v>0.01</v>
      </c>
      <c r="R58" s="170"/>
      <c r="S58" s="170"/>
      <c r="T58" s="171"/>
      <c r="U58" s="165"/>
      <c r="V58" s="165">
        <f>SUM(V59:V59)</f>
        <v>1.04</v>
      </c>
      <c r="W58" s="165"/>
      <c r="X58" s="165"/>
      <c r="AG58" t="s">
        <v>141</v>
      </c>
    </row>
    <row r="59" spans="1:60" outlineLevel="1" x14ac:dyDescent="0.2">
      <c r="A59" s="179">
        <v>19</v>
      </c>
      <c r="B59" s="180" t="s">
        <v>211</v>
      </c>
      <c r="C59" s="191" t="s">
        <v>212</v>
      </c>
      <c r="D59" s="181" t="s">
        <v>144</v>
      </c>
      <c r="E59" s="182">
        <v>6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15</v>
      </c>
      <c r="M59" s="184">
        <f>G59*(1+L59/100)</f>
        <v>0</v>
      </c>
      <c r="N59" s="184">
        <v>0</v>
      </c>
      <c r="O59" s="184">
        <f>ROUND(E59*N59,2)</f>
        <v>0</v>
      </c>
      <c r="P59" s="184">
        <v>2.1299999999999999E-3</v>
      </c>
      <c r="Q59" s="184">
        <f>ROUND(E59*P59,2)</f>
        <v>0.01</v>
      </c>
      <c r="R59" s="184"/>
      <c r="S59" s="184" t="s">
        <v>145</v>
      </c>
      <c r="T59" s="185" t="s">
        <v>145</v>
      </c>
      <c r="U59" s="159">
        <v>0.17299999999999999</v>
      </c>
      <c r="V59" s="159">
        <f>ROUND(E59*U59,2)</f>
        <v>1.04</v>
      </c>
      <c r="W59" s="159"/>
      <c r="X59" s="159" t="s">
        <v>146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198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6" t="s">
        <v>140</v>
      </c>
      <c r="B60" s="167" t="s">
        <v>85</v>
      </c>
      <c r="C60" s="188" t="s">
        <v>86</v>
      </c>
      <c r="D60" s="168"/>
      <c r="E60" s="169"/>
      <c r="F60" s="170"/>
      <c r="G60" s="170">
        <f>SUMIF(AG61:AG71,"&lt;&gt;NOR",G61:G71)</f>
        <v>0</v>
      </c>
      <c r="H60" s="170"/>
      <c r="I60" s="170">
        <f>SUM(I61:I71)</f>
        <v>0</v>
      </c>
      <c r="J60" s="170"/>
      <c r="K60" s="170">
        <f>SUM(K61:K71)</f>
        <v>0</v>
      </c>
      <c r="L60" s="170"/>
      <c r="M60" s="170">
        <f>SUM(M61:M71)</f>
        <v>0</v>
      </c>
      <c r="N60" s="170"/>
      <c r="O60" s="170">
        <f>SUM(O61:O71)</f>
        <v>0.05</v>
      </c>
      <c r="P60" s="170"/>
      <c r="Q60" s="170">
        <f>SUM(Q61:Q71)</f>
        <v>7.0000000000000007E-2</v>
      </c>
      <c r="R60" s="170"/>
      <c r="S60" s="170"/>
      <c r="T60" s="171"/>
      <c r="U60" s="165"/>
      <c r="V60" s="165">
        <f>SUM(V61:V71)</f>
        <v>6.5500000000000007</v>
      </c>
      <c r="W60" s="165"/>
      <c r="X60" s="165"/>
      <c r="AG60" t="s">
        <v>141</v>
      </c>
    </row>
    <row r="61" spans="1:60" ht="22.5" outlineLevel="1" x14ac:dyDescent="0.2">
      <c r="A61" s="179">
        <v>20</v>
      </c>
      <c r="B61" s="180" t="s">
        <v>213</v>
      </c>
      <c r="C61" s="191" t="s">
        <v>214</v>
      </c>
      <c r="D61" s="181" t="s">
        <v>171</v>
      </c>
      <c r="E61" s="182">
        <v>1</v>
      </c>
      <c r="F61" s="183"/>
      <c r="G61" s="184">
        <f t="shared" ref="G61:G71" si="0">ROUND(E61*F61,2)</f>
        <v>0</v>
      </c>
      <c r="H61" s="183"/>
      <c r="I61" s="184">
        <f t="shared" ref="I61:I71" si="1">ROUND(E61*H61,2)</f>
        <v>0</v>
      </c>
      <c r="J61" s="183"/>
      <c r="K61" s="184">
        <f t="shared" ref="K61:K71" si="2">ROUND(E61*J61,2)</f>
        <v>0</v>
      </c>
      <c r="L61" s="184">
        <v>15</v>
      </c>
      <c r="M61" s="184">
        <f t="shared" ref="M61:M71" si="3">G61*(1+L61/100)</f>
        <v>0</v>
      </c>
      <c r="N61" s="184">
        <v>2.8719999999999999E-2</v>
      </c>
      <c r="O61" s="184">
        <f t="shared" ref="O61:O71" si="4">ROUND(E61*N61,2)</f>
        <v>0.03</v>
      </c>
      <c r="P61" s="184">
        <v>0</v>
      </c>
      <c r="Q61" s="184">
        <f t="shared" ref="Q61:Q71" si="5">ROUND(E61*P61,2)</f>
        <v>0</v>
      </c>
      <c r="R61" s="184" t="s">
        <v>215</v>
      </c>
      <c r="S61" s="184" t="s">
        <v>145</v>
      </c>
      <c r="T61" s="185" t="s">
        <v>145</v>
      </c>
      <c r="U61" s="159">
        <v>1.5</v>
      </c>
      <c r="V61" s="159">
        <f t="shared" ref="V61:V71" si="6">ROUND(E61*U61,2)</f>
        <v>1.5</v>
      </c>
      <c r="W61" s="159"/>
      <c r="X61" s="159" t="s">
        <v>146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198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9">
        <v>21</v>
      </c>
      <c r="B62" s="180" t="s">
        <v>216</v>
      </c>
      <c r="C62" s="191" t="s">
        <v>217</v>
      </c>
      <c r="D62" s="181" t="s">
        <v>171</v>
      </c>
      <c r="E62" s="182">
        <v>1</v>
      </c>
      <c r="F62" s="183"/>
      <c r="G62" s="184">
        <f t="shared" si="0"/>
        <v>0</v>
      </c>
      <c r="H62" s="183"/>
      <c r="I62" s="184">
        <f t="shared" si="1"/>
        <v>0</v>
      </c>
      <c r="J62" s="183"/>
      <c r="K62" s="184">
        <f t="shared" si="2"/>
        <v>0</v>
      </c>
      <c r="L62" s="184">
        <v>15</v>
      </c>
      <c r="M62" s="184">
        <f t="shared" si="3"/>
        <v>0</v>
      </c>
      <c r="N62" s="184">
        <v>1.5010000000000001E-2</v>
      </c>
      <c r="O62" s="184">
        <f t="shared" si="4"/>
        <v>0.02</v>
      </c>
      <c r="P62" s="184">
        <v>0</v>
      </c>
      <c r="Q62" s="184">
        <f t="shared" si="5"/>
        <v>0</v>
      </c>
      <c r="R62" s="184"/>
      <c r="S62" s="184" t="s">
        <v>145</v>
      </c>
      <c r="T62" s="185" t="s">
        <v>145</v>
      </c>
      <c r="U62" s="159">
        <v>1.1890000000000001</v>
      </c>
      <c r="V62" s="159">
        <f t="shared" si="6"/>
        <v>1.19</v>
      </c>
      <c r="W62" s="159"/>
      <c r="X62" s="159" t="s">
        <v>146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198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9">
        <v>22</v>
      </c>
      <c r="B63" s="180" t="s">
        <v>218</v>
      </c>
      <c r="C63" s="191" t="s">
        <v>219</v>
      </c>
      <c r="D63" s="181" t="s">
        <v>171</v>
      </c>
      <c r="E63" s="182">
        <v>1</v>
      </c>
      <c r="F63" s="183"/>
      <c r="G63" s="184">
        <f t="shared" si="0"/>
        <v>0</v>
      </c>
      <c r="H63" s="183"/>
      <c r="I63" s="184">
        <f t="shared" si="1"/>
        <v>0</v>
      </c>
      <c r="J63" s="183"/>
      <c r="K63" s="184">
        <f t="shared" si="2"/>
        <v>0</v>
      </c>
      <c r="L63" s="184">
        <v>15</v>
      </c>
      <c r="M63" s="184">
        <f t="shared" si="3"/>
        <v>0</v>
      </c>
      <c r="N63" s="184">
        <v>0</v>
      </c>
      <c r="O63" s="184">
        <f t="shared" si="4"/>
        <v>0</v>
      </c>
      <c r="P63" s="184">
        <v>1.933E-2</v>
      </c>
      <c r="Q63" s="184">
        <f t="shared" si="5"/>
        <v>0.02</v>
      </c>
      <c r="R63" s="184"/>
      <c r="S63" s="184" t="s">
        <v>145</v>
      </c>
      <c r="T63" s="185" t="s">
        <v>145</v>
      </c>
      <c r="U63" s="159">
        <v>0.59</v>
      </c>
      <c r="V63" s="159">
        <f t="shared" si="6"/>
        <v>0.59</v>
      </c>
      <c r="W63" s="159"/>
      <c r="X63" s="159" t="s">
        <v>146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198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9">
        <v>23</v>
      </c>
      <c r="B64" s="180" t="s">
        <v>220</v>
      </c>
      <c r="C64" s="191" t="s">
        <v>221</v>
      </c>
      <c r="D64" s="181" t="s">
        <v>171</v>
      </c>
      <c r="E64" s="182">
        <v>1</v>
      </c>
      <c r="F64" s="183"/>
      <c r="G64" s="184">
        <f t="shared" si="0"/>
        <v>0</v>
      </c>
      <c r="H64" s="183"/>
      <c r="I64" s="184">
        <f t="shared" si="1"/>
        <v>0</v>
      </c>
      <c r="J64" s="183"/>
      <c r="K64" s="184">
        <f t="shared" si="2"/>
        <v>0</v>
      </c>
      <c r="L64" s="184">
        <v>15</v>
      </c>
      <c r="M64" s="184">
        <f t="shared" si="3"/>
        <v>0</v>
      </c>
      <c r="N64" s="184">
        <v>0</v>
      </c>
      <c r="O64" s="184">
        <f t="shared" si="4"/>
        <v>0</v>
      </c>
      <c r="P64" s="184">
        <v>1.9460000000000002E-2</v>
      </c>
      <c r="Q64" s="184">
        <f t="shared" si="5"/>
        <v>0.02</v>
      </c>
      <c r="R64" s="184"/>
      <c r="S64" s="184" t="s">
        <v>145</v>
      </c>
      <c r="T64" s="185" t="s">
        <v>145</v>
      </c>
      <c r="U64" s="159">
        <v>0.38200000000000001</v>
      </c>
      <c r="V64" s="159">
        <f t="shared" si="6"/>
        <v>0.38</v>
      </c>
      <c r="W64" s="159"/>
      <c r="X64" s="159" t="s">
        <v>146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198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9">
        <v>24</v>
      </c>
      <c r="B65" s="180" t="s">
        <v>222</v>
      </c>
      <c r="C65" s="191" t="s">
        <v>223</v>
      </c>
      <c r="D65" s="181" t="s">
        <v>171</v>
      </c>
      <c r="E65" s="182">
        <v>1</v>
      </c>
      <c r="F65" s="183"/>
      <c r="G65" s="184">
        <f t="shared" si="0"/>
        <v>0</v>
      </c>
      <c r="H65" s="183"/>
      <c r="I65" s="184">
        <f t="shared" si="1"/>
        <v>0</v>
      </c>
      <c r="J65" s="183"/>
      <c r="K65" s="184">
        <f t="shared" si="2"/>
        <v>0</v>
      </c>
      <c r="L65" s="184">
        <v>15</v>
      </c>
      <c r="M65" s="184">
        <f t="shared" si="3"/>
        <v>0</v>
      </c>
      <c r="N65" s="184">
        <v>0</v>
      </c>
      <c r="O65" s="184">
        <f t="shared" si="4"/>
        <v>0</v>
      </c>
      <c r="P65" s="184">
        <v>3.2899999999999999E-2</v>
      </c>
      <c r="Q65" s="184">
        <f t="shared" si="5"/>
        <v>0.03</v>
      </c>
      <c r="R65" s="184"/>
      <c r="S65" s="184" t="s">
        <v>145</v>
      </c>
      <c r="T65" s="185" t="s">
        <v>145</v>
      </c>
      <c r="U65" s="159">
        <v>0.432</v>
      </c>
      <c r="V65" s="159">
        <f t="shared" si="6"/>
        <v>0.43</v>
      </c>
      <c r="W65" s="159"/>
      <c r="X65" s="159" t="s">
        <v>146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198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9">
        <v>25</v>
      </c>
      <c r="B66" s="180" t="s">
        <v>224</v>
      </c>
      <c r="C66" s="191" t="s">
        <v>225</v>
      </c>
      <c r="D66" s="181" t="s">
        <v>171</v>
      </c>
      <c r="E66" s="182">
        <v>3</v>
      </c>
      <c r="F66" s="183"/>
      <c r="G66" s="184">
        <f t="shared" si="0"/>
        <v>0</v>
      </c>
      <c r="H66" s="183"/>
      <c r="I66" s="184">
        <f t="shared" si="1"/>
        <v>0</v>
      </c>
      <c r="J66" s="183"/>
      <c r="K66" s="184">
        <f t="shared" si="2"/>
        <v>0</v>
      </c>
      <c r="L66" s="184">
        <v>15</v>
      </c>
      <c r="M66" s="184">
        <f t="shared" si="3"/>
        <v>0</v>
      </c>
      <c r="N66" s="184">
        <v>0</v>
      </c>
      <c r="O66" s="184">
        <f t="shared" si="4"/>
        <v>0</v>
      </c>
      <c r="P66" s="184">
        <v>1.56E-3</v>
      </c>
      <c r="Q66" s="184">
        <f t="shared" si="5"/>
        <v>0</v>
      </c>
      <c r="R66" s="184"/>
      <c r="S66" s="184" t="s">
        <v>145</v>
      </c>
      <c r="T66" s="185" t="s">
        <v>145</v>
      </c>
      <c r="U66" s="159">
        <v>0.217</v>
      </c>
      <c r="V66" s="159">
        <f t="shared" si="6"/>
        <v>0.65</v>
      </c>
      <c r="W66" s="159"/>
      <c r="X66" s="159" t="s">
        <v>146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198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9">
        <v>26</v>
      </c>
      <c r="B67" s="180" t="s">
        <v>226</v>
      </c>
      <c r="C67" s="191" t="s">
        <v>227</v>
      </c>
      <c r="D67" s="181" t="s">
        <v>182</v>
      </c>
      <c r="E67" s="182">
        <v>1</v>
      </c>
      <c r="F67" s="183"/>
      <c r="G67" s="184">
        <f t="shared" si="0"/>
        <v>0</v>
      </c>
      <c r="H67" s="183"/>
      <c r="I67" s="184">
        <f t="shared" si="1"/>
        <v>0</v>
      </c>
      <c r="J67" s="183"/>
      <c r="K67" s="184">
        <f t="shared" si="2"/>
        <v>0</v>
      </c>
      <c r="L67" s="184">
        <v>15</v>
      </c>
      <c r="M67" s="184">
        <f t="shared" si="3"/>
        <v>0</v>
      </c>
      <c r="N67" s="184">
        <v>1.2999999999999999E-3</v>
      </c>
      <c r="O67" s="184">
        <f t="shared" si="4"/>
        <v>0</v>
      </c>
      <c r="P67" s="184">
        <v>0</v>
      </c>
      <c r="Q67" s="184">
        <f t="shared" si="5"/>
        <v>0</v>
      </c>
      <c r="R67" s="184"/>
      <c r="S67" s="184" t="s">
        <v>145</v>
      </c>
      <c r="T67" s="185" t="s">
        <v>145</v>
      </c>
      <c r="U67" s="159">
        <v>0.48499999999999999</v>
      </c>
      <c r="V67" s="159">
        <f t="shared" si="6"/>
        <v>0.49</v>
      </c>
      <c r="W67" s="159"/>
      <c r="X67" s="159" t="s">
        <v>146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198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9">
        <v>27</v>
      </c>
      <c r="B68" s="180" t="s">
        <v>228</v>
      </c>
      <c r="C68" s="191" t="s">
        <v>229</v>
      </c>
      <c r="D68" s="181" t="s">
        <v>182</v>
      </c>
      <c r="E68" s="182">
        <v>1</v>
      </c>
      <c r="F68" s="183"/>
      <c r="G68" s="184">
        <f t="shared" si="0"/>
        <v>0</v>
      </c>
      <c r="H68" s="183"/>
      <c r="I68" s="184">
        <f t="shared" si="1"/>
        <v>0</v>
      </c>
      <c r="J68" s="183"/>
      <c r="K68" s="184">
        <f t="shared" si="2"/>
        <v>0</v>
      </c>
      <c r="L68" s="184">
        <v>15</v>
      </c>
      <c r="M68" s="184">
        <f t="shared" si="3"/>
        <v>0</v>
      </c>
      <c r="N68" s="184">
        <v>1.72E-3</v>
      </c>
      <c r="O68" s="184">
        <f t="shared" si="4"/>
        <v>0</v>
      </c>
      <c r="P68" s="184">
        <v>0</v>
      </c>
      <c r="Q68" s="184">
        <f t="shared" si="5"/>
        <v>0</v>
      </c>
      <c r="R68" s="184"/>
      <c r="S68" s="184" t="s">
        <v>145</v>
      </c>
      <c r="T68" s="185" t="s">
        <v>145</v>
      </c>
      <c r="U68" s="159">
        <v>0.47599999999999998</v>
      </c>
      <c r="V68" s="159">
        <f t="shared" si="6"/>
        <v>0.48</v>
      </c>
      <c r="W68" s="159"/>
      <c r="X68" s="159" t="s">
        <v>146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198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9">
        <v>28</v>
      </c>
      <c r="B69" s="180" t="s">
        <v>230</v>
      </c>
      <c r="C69" s="191" t="s">
        <v>231</v>
      </c>
      <c r="D69" s="181" t="s">
        <v>171</v>
      </c>
      <c r="E69" s="182">
        <v>1</v>
      </c>
      <c r="F69" s="183"/>
      <c r="G69" s="184">
        <f t="shared" si="0"/>
        <v>0</v>
      </c>
      <c r="H69" s="183"/>
      <c r="I69" s="184">
        <f t="shared" si="1"/>
        <v>0</v>
      </c>
      <c r="J69" s="183"/>
      <c r="K69" s="184">
        <f t="shared" si="2"/>
        <v>0</v>
      </c>
      <c r="L69" s="184">
        <v>15</v>
      </c>
      <c r="M69" s="184">
        <f t="shared" si="3"/>
        <v>0</v>
      </c>
      <c r="N69" s="184">
        <v>1.1199999999999999E-3</v>
      </c>
      <c r="O69" s="184">
        <f t="shared" si="4"/>
        <v>0</v>
      </c>
      <c r="P69" s="184">
        <v>0</v>
      </c>
      <c r="Q69" s="184">
        <f t="shared" si="5"/>
        <v>0</v>
      </c>
      <c r="R69" s="184"/>
      <c r="S69" s="184" t="s">
        <v>145</v>
      </c>
      <c r="T69" s="185" t="s">
        <v>145</v>
      </c>
      <c r="U69" s="159">
        <v>0.58699999999999997</v>
      </c>
      <c r="V69" s="159">
        <f t="shared" si="6"/>
        <v>0.59</v>
      </c>
      <c r="W69" s="159"/>
      <c r="X69" s="159" t="s">
        <v>146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198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2">
        <v>29</v>
      </c>
      <c r="B70" s="173" t="s">
        <v>232</v>
      </c>
      <c r="C70" s="189" t="s">
        <v>233</v>
      </c>
      <c r="D70" s="174" t="s">
        <v>182</v>
      </c>
      <c r="E70" s="175">
        <v>1</v>
      </c>
      <c r="F70" s="176"/>
      <c r="G70" s="177">
        <f t="shared" si="0"/>
        <v>0</v>
      </c>
      <c r="H70" s="176"/>
      <c r="I70" s="177">
        <f t="shared" si="1"/>
        <v>0</v>
      </c>
      <c r="J70" s="176"/>
      <c r="K70" s="177">
        <f t="shared" si="2"/>
        <v>0</v>
      </c>
      <c r="L70" s="177">
        <v>15</v>
      </c>
      <c r="M70" s="177">
        <f t="shared" si="3"/>
        <v>0</v>
      </c>
      <c r="N70" s="177">
        <v>2.7999999999999998E-4</v>
      </c>
      <c r="O70" s="177">
        <f t="shared" si="4"/>
        <v>0</v>
      </c>
      <c r="P70" s="177">
        <v>0</v>
      </c>
      <c r="Q70" s="177">
        <f t="shared" si="5"/>
        <v>0</v>
      </c>
      <c r="R70" s="177"/>
      <c r="S70" s="177" t="s">
        <v>145</v>
      </c>
      <c r="T70" s="178" t="s">
        <v>145</v>
      </c>
      <c r="U70" s="159">
        <v>0.246</v>
      </c>
      <c r="V70" s="159">
        <f t="shared" si="6"/>
        <v>0.25</v>
      </c>
      <c r="W70" s="159"/>
      <c r="X70" s="159" t="s">
        <v>146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198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>
        <v>30</v>
      </c>
      <c r="B71" s="157" t="s">
        <v>234</v>
      </c>
      <c r="C71" s="192" t="s">
        <v>235</v>
      </c>
      <c r="D71" s="158" t="s">
        <v>0</v>
      </c>
      <c r="E71" s="186"/>
      <c r="F71" s="160"/>
      <c r="G71" s="159">
        <f t="shared" si="0"/>
        <v>0</v>
      </c>
      <c r="H71" s="160"/>
      <c r="I71" s="159">
        <f t="shared" si="1"/>
        <v>0</v>
      </c>
      <c r="J71" s="160"/>
      <c r="K71" s="159">
        <f t="shared" si="2"/>
        <v>0</v>
      </c>
      <c r="L71" s="159">
        <v>15</v>
      </c>
      <c r="M71" s="159">
        <f t="shared" si="3"/>
        <v>0</v>
      </c>
      <c r="N71" s="159">
        <v>0</v>
      </c>
      <c r="O71" s="159">
        <f t="shared" si="4"/>
        <v>0</v>
      </c>
      <c r="P71" s="159">
        <v>0</v>
      </c>
      <c r="Q71" s="159">
        <f t="shared" si="5"/>
        <v>0</v>
      </c>
      <c r="R71" s="159"/>
      <c r="S71" s="159" t="s">
        <v>145</v>
      </c>
      <c r="T71" s="159" t="s">
        <v>145</v>
      </c>
      <c r="U71" s="159">
        <v>0</v>
      </c>
      <c r="V71" s="159">
        <f t="shared" si="6"/>
        <v>0</v>
      </c>
      <c r="W71" s="159"/>
      <c r="X71" s="159" t="s">
        <v>191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192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6" t="s">
        <v>140</v>
      </c>
      <c r="B72" s="167" t="s">
        <v>87</v>
      </c>
      <c r="C72" s="188" t="s">
        <v>88</v>
      </c>
      <c r="D72" s="168"/>
      <c r="E72" s="169"/>
      <c r="F72" s="170"/>
      <c r="G72" s="170">
        <f>SUMIF(AG73:AG77,"&lt;&gt;NOR",G73:G77)</f>
        <v>0</v>
      </c>
      <c r="H72" s="170"/>
      <c r="I72" s="170">
        <f>SUM(I73:I77)</f>
        <v>0</v>
      </c>
      <c r="J72" s="170"/>
      <c r="K72" s="170">
        <f>SUM(K73:K77)</f>
        <v>0</v>
      </c>
      <c r="L72" s="170"/>
      <c r="M72" s="170">
        <f>SUM(M73:M77)</f>
        <v>0</v>
      </c>
      <c r="N72" s="170"/>
      <c r="O72" s="170">
        <f>SUM(O73:O77)</f>
        <v>0.01</v>
      </c>
      <c r="P72" s="170"/>
      <c r="Q72" s="170">
        <f>SUM(Q73:Q77)</f>
        <v>0</v>
      </c>
      <c r="R72" s="170"/>
      <c r="S72" s="170"/>
      <c r="T72" s="171"/>
      <c r="U72" s="165"/>
      <c r="V72" s="165">
        <f>SUM(V73:V77)</f>
        <v>1.79</v>
      </c>
      <c r="W72" s="165"/>
      <c r="X72" s="165"/>
      <c r="AG72" t="s">
        <v>141</v>
      </c>
    </row>
    <row r="73" spans="1:60" outlineLevel="1" x14ac:dyDescent="0.2">
      <c r="A73" s="179">
        <v>31</v>
      </c>
      <c r="B73" s="180" t="s">
        <v>236</v>
      </c>
      <c r="C73" s="191" t="s">
        <v>237</v>
      </c>
      <c r="D73" s="181" t="s">
        <v>171</v>
      </c>
      <c r="E73" s="182">
        <v>1</v>
      </c>
      <c r="F73" s="183"/>
      <c r="G73" s="184">
        <f>ROUND(E73*F73,2)</f>
        <v>0</v>
      </c>
      <c r="H73" s="183"/>
      <c r="I73" s="184">
        <f>ROUND(E73*H73,2)</f>
        <v>0</v>
      </c>
      <c r="J73" s="183"/>
      <c r="K73" s="184">
        <f>ROUND(E73*J73,2)</f>
        <v>0</v>
      </c>
      <c r="L73" s="184">
        <v>15</v>
      </c>
      <c r="M73" s="184">
        <f>G73*(1+L73/100)</f>
        <v>0</v>
      </c>
      <c r="N73" s="184">
        <v>8.9999999999999993E-3</v>
      </c>
      <c r="O73" s="184">
        <f>ROUND(E73*N73,2)</f>
        <v>0.01</v>
      </c>
      <c r="P73" s="184">
        <v>0</v>
      </c>
      <c r="Q73" s="184">
        <f>ROUND(E73*P73,2)</f>
        <v>0</v>
      </c>
      <c r="R73" s="184"/>
      <c r="S73" s="184" t="s">
        <v>145</v>
      </c>
      <c r="T73" s="185" t="s">
        <v>145</v>
      </c>
      <c r="U73" s="159">
        <v>1.77</v>
      </c>
      <c r="V73" s="159">
        <f>ROUND(E73*U73,2)</f>
        <v>1.77</v>
      </c>
      <c r="W73" s="159"/>
      <c r="X73" s="159" t="s">
        <v>146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198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2">
        <v>32</v>
      </c>
      <c r="B74" s="173" t="s">
        <v>238</v>
      </c>
      <c r="C74" s="189" t="s">
        <v>235</v>
      </c>
      <c r="D74" s="174" t="s">
        <v>190</v>
      </c>
      <c r="E74" s="175">
        <v>8.9999999999999993E-3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15</v>
      </c>
      <c r="M74" s="177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7"/>
      <c r="S74" s="177" t="s">
        <v>145</v>
      </c>
      <c r="T74" s="178" t="s">
        <v>145</v>
      </c>
      <c r="U74" s="159">
        <v>1.7789999999999999</v>
      </c>
      <c r="V74" s="159">
        <f>ROUND(E74*U74,2)</f>
        <v>0.02</v>
      </c>
      <c r="W74" s="159"/>
      <c r="X74" s="159" t="s">
        <v>191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192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0" t="s">
        <v>193</v>
      </c>
      <c r="D75" s="161"/>
      <c r="E75" s="162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149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0" t="s">
        <v>239</v>
      </c>
      <c r="D76" s="161"/>
      <c r="E76" s="162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149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90" t="s">
        <v>240</v>
      </c>
      <c r="D77" s="161"/>
      <c r="E77" s="162">
        <v>8.9999999999999993E-3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149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6" t="s">
        <v>140</v>
      </c>
      <c r="B78" s="167" t="s">
        <v>89</v>
      </c>
      <c r="C78" s="188" t="s">
        <v>90</v>
      </c>
      <c r="D78" s="168"/>
      <c r="E78" s="169"/>
      <c r="F78" s="170"/>
      <c r="G78" s="170">
        <f>SUMIF(AG79:AG79,"&lt;&gt;NOR",G79:G79)</f>
        <v>0</v>
      </c>
      <c r="H78" s="170"/>
      <c r="I78" s="170">
        <f>SUM(I79:I79)</f>
        <v>0</v>
      </c>
      <c r="J78" s="170"/>
      <c r="K78" s="170">
        <f>SUM(K79:K79)</f>
        <v>0</v>
      </c>
      <c r="L78" s="170"/>
      <c r="M78" s="170">
        <f>SUM(M79:M79)</f>
        <v>0</v>
      </c>
      <c r="N78" s="170"/>
      <c r="O78" s="170">
        <f>SUM(O79:O79)</f>
        <v>0</v>
      </c>
      <c r="P78" s="170"/>
      <c r="Q78" s="170">
        <f>SUM(Q79:Q79)</f>
        <v>0</v>
      </c>
      <c r="R78" s="170"/>
      <c r="S78" s="170"/>
      <c r="T78" s="171"/>
      <c r="U78" s="165"/>
      <c r="V78" s="165">
        <f>SUM(V79:V79)</f>
        <v>0</v>
      </c>
      <c r="W78" s="165"/>
      <c r="X78" s="165"/>
      <c r="AG78" t="s">
        <v>141</v>
      </c>
    </row>
    <row r="79" spans="1:60" outlineLevel="1" x14ac:dyDescent="0.2">
      <c r="A79" s="179">
        <v>33</v>
      </c>
      <c r="B79" s="180" t="s">
        <v>241</v>
      </c>
      <c r="C79" s="191" t="s">
        <v>242</v>
      </c>
      <c r="D79" s="181" t="s">
        <v>171</v>
      </c>
      <c r="E79" s="182">
        <v>1</v>
      </c>
      <c r="F79" s="183"/>
      <c r="G79" s="184">
        <f>ROUND(E79*F79,2)</f>
        <v>0</v>
      </c>
      <c r="H79" s="183"/>
      <c r="I79" s="184">
        <f>ROUND(E79*H79,2)</f>
        <v>0</v>
      </c>
      <c r="J79" s="183"/>
      <c r="K79" s="184">
        <f>ROUND(E79*J79,2)</f>
        <v>0</v>
      </c>
      <c r="L79" s="184">
        <v>15</v>
      </c>
      <c r="M79" s="184">
        <f>G79*(1+L79/100)</f>
        <v>0</v>
      </c>
      <c r="N79" s="184">
        <v>0</v>
      </c>
      <c r="O79" s="184">
        <f>ROUND(E79*N79,2)</f>
        <v>0</v>
      </c>
      <c r="P79" s="184">
        <v>0</v>
      </c>
      <c r="Q79" s="184">
        <f>ROUND(E79*P79,2)</f>
        <v>0</v>
      </c>
      <c r="R79" s="184"/>
      <c r="S79" s="184" t="s">
        <v>172</v>
      </c>
      <c r="T79" s="185" t="s">
        <v>173</v>
      </c>
      <c r="U79" s="159">
        <v>0</v>
      </c>
      <c r="V79" s="159">
        <f>ROUND(E79*U79,2)</f>
        <v>0</v>
      </c>
      <c r="W79" s="159"/>
      <c r="X79" s="159" t="s">
        <v>146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147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6" t="s">
        <v>140</v>
      </c>
      <c r="B80" s="167" t="s">
        <v>91</v>
      </c>
      <c r="C80" s="188" t="s">
        <v>92</v>
      </c>
      <c r="D80" s="168"/>
      <c r="E80" s="169"/>
      <c r="F80" s="170"/>
      <c r="G80" s="170">
        <f>SUMIF(AG81:AG83,"&lt;&gt;NOR",G81:G83)</f>
        <v>0</v>
      </c>
      <c r="H80" s="170"/>
      <c r="I80" s="170">
        <f>SUM(I81:I83)</f>
        <v>0</v>
      </c>
      <c r="J80" s="170"/>
      <c r="K80" s="170">
        <f>SUM(K81:K83)</f>
        <v>0</v>
      </c>
      <c r="L80" s="170"/>
      <c r="M80" s="170">
        <f>SUM(M81:M83)</f>
        <v>0</v>
      </c>
      <c r="N80" s="170"/>
      <c r="O80" s="170">
        <f>SUM(O81:O83)</f>
        <v>0.01</v>
      </c>
      <c r="P80" s="170"/>
      <c r="Q80" s="170">
        <f>SUM(Q81:Q83)</f>
        <v>0.02</v>
      </c>
      <c r="R80" s="170"/>
      <c r="S80" s="170"/>
      <c r="T80" s="171"/>
      <c r="U80" s="165"/>
      <c r="V80" s="165">
        <f>SUM(V81:V83)</f>
        <v>1.04</v>
      </c>
      <c r="W80" s="165"/>
      <c r="X80" s="165"/>
      <c r="AG80" t="s">
        <v>141</v>
      </c>
    </row>
    <row r="81" spans="1:60" outlineLevel="1" x14ac:dyDescent="0.2">
      <c r="A81" s="179">
        <v>34</v>
      </c>
      <c r="B81" s="180" t="s">
        <v>243</v>
      </c>
      <c r="C81" s="191" t="s">
        <v>244</v>
      </c>
      <c r="D81" s="181" t="s">
        <v>155</v>
      </c>
      <c r="E81" s="182">
        <v>1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15</v>
      </c>
      <c r="M81" s="184">
        <f>G81*(1+L81/100)</f>
        <v>0</v>
      </c>
      <c r="N81" s="184">
        <v>0</v>
      </c>
      <c r="O81" s="184">
        <f>ROUND(E81*N81,2)</f>
        <v>0</v>
      </c>
      <c r="P81" s="184">
        <v>2.3800000000000002E-2</v>
      </c>
      <c r="Q81" s="184">
        <f>ROUND(E81*P81,2)</f>
        <v>0.02</v>
      </c>
      <c r="R81" s="184"/>
      <c r="S81" s="184" t="s">
        <v>145</v>
      </c>
      <c r="T81" s="185" t="s">
        <v>145</v>
      </c>
      <c r="U81" s="159">
        <v>8.2000000000000003E-2</v>
      </c>
      <c r="V81" s="159">
        <f>ROUND(E81*U81,2)</f>
        <v>0.08</v>
      </c>
      <c r="W81" s="159"/>
      <c r="X81" s="159" t="s">
        <v>146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198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2">
        <v>35</v>
      </c>
      <c r="B82" s="173" t="s">
        <v>245</v>
      </c>
      <c r="C82" s="189" t="s">
        <v>246</v>
      </c>
      <c r="D82" s="174" t="s">
        <v>182</v>
      </c>
      <c r="E82" s="175">
        <v>1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15</v>
      </c>
      <c r="M82" s="177">
        <f>G82*(1+L82/100)</f>
        <v>0</v>
      </c>
      <c r="N82" s="177">
        <v>8.6E-3</v>
      </c>
      <c r="O82" s="177">
        <f>ROUND(E82*N82,2)</f>
        <v>0.01</v>
      </c>
      <c r="P82" s="177">
        <v>0</v>
      </c>
      <c r="Q82" s="177">
        <f>ROUND(E82*P82,2)</f>
        <v>0</v>
      </c>
      <c r="R82" s="177"/>
      <c r="S82" s="177" t="s">
        <v>145</v>
      </c>
      <c r="T82" s="178" t="s">
        <v>145</v>
      </c>
      <c r="U82" s="159">
        <v>0.96299999999999997</v>
      </c>
      <c r="V82" s="159">
        <f>ROUND(E82*U82,2)</f>
        <v>0.96</v>
      </c>
      <c r="W82" s="159"/>
      <c r="X82" s="159" t="s">
        <v>146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198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>
        <v>36</v>
      </c>
      <c r="B83" s="157" t="s">
        <v>247</v>
      </c>
      <c r="C83" s="192" t="s">
        <v>235</v>
      </c>
      <c r="D83" s="158" t="s">
        <v>0</v>
      </c>
      <c r="E83" s="186"/>
      <c r="F83" s="160"/>
      <c r="G83" s="159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15</v>
      </c>
      <c r="M83" s="159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59"/>
      <c r="S83" s="159" t="s">
        <v>145</v>
      </c>
      <c r="T83" s="159" t="s">
        <v>145</v>
      </c>
      <c r="U83" s="159">
        <v>0</v>
      </c>
      <c r="V83" s="159">
        <f>ROUND(E83*U83,2)</f>
        <v>0</v>
      </c>
      <c r="W83" s="159"/>
      <c r="X83" s="159" t="s">
        <v>191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192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6" t="s">
        <v>140</v>
      </c>
      <c r="B84" s="167" t="s">
        <v>93</v>
      </c>
      <c r="C84" s="188" t="s">
        <v>94</v>
      </c>
      <c r="D84" s="168"/>
      <c r="E84" s="169"/>
      <c r="F84" s="170"/>
      <c r="G84" s="170">
        <f>SUMIF(AG85:AG89,"&lt;&gt;NOR",G85:G89)</f>
        <v>0</v>
      </c>
      <c r="H84" s="170"/>
      <c r="I84" s="170">
        <f>SUM(I85:I89)</f>
        <v>0</v>
      </c>
      <c r="J84" s="170"/>
      <c r="K84" s="170">
        <f>SUM(K85:K89)</f>
        <v>0</v>
      </c>
      <c r="L84" s="170"/>
      <c r="M84" s="170">
        <f>SUM(M85:M89)</f>
        <v>0</v>
      </c>
      <c r="N84" s="170"/>
      <c r="O84" s="170">
        <f>SUM(O85:O89)</f>
        <v>0.02</v>
      </c>
      <c r="P84" s="170"/>
      <c r="Q84" s="170">
        <f>SUM(Q85:Q89)</f>
        <v>0</v>
      </c>
      <c r="R84" s="170"/>
      <c r="S84" s="170"/>
      <c r="T84" s="171"/>
      <c r="U84" s="165"/>
      <c r="V84" s="165">
        <f>SUM(V85:V89)</f>
        <v>2.56</v>
      </c>
      <c r="W84" s="165"/>
      <c r="X84" s="165"/>
      <c r="AG84" t="s">
        <v>141</v>
      </c>
    </row>
    <row r="85" spans="1:60" outlineLevel="1" x14ac:dyDescent="0.2">
      <c r="A85" s="179">
        <v>37</v>
      </c>
      <c r="B85" s="180" t="s">
        <v>248</v>
      </c>
      <c r="C85" s="191" t="s">
        <v>249</v>
      </c>
      <c r="D85" s="181" t="s">
        <v>182</v>
      </c>
      <c r="E85" s="182">
        <v>1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15</v>
      </c>
      <c r="M85" s="184">
        <f>G85*(1+L85/100)</f>
        <v>0</v>
      </c>
      <c r="N85" s="184">
        <v>1.6E-2</v>
      </c>
      <c r="O85" s="184">
        <f>ROUND(E85*N85,2)</f>
        <v>0.02</v>
      </c>
      <c r="P85" s="184">
        <v>0</v>
      </c>
      <c r="Q85" s="184">
        <f>ROUND(E85*P85,2)</f>
        <v>0</v>
      </c>
      <c r="R85" s="184"/>
      <c r="S85" s="184" t="s">
        <v>172</v>
      </c>
      <c r="T85" s="185" t="s">
        <v>173</v>
      </c>
      <c r="U85" s="159">
        <v>0</v>
      </c>
      <c r="V85" s="159">
        <f>ROUND(E85*U85,2)</f>
        <v>0</v>
      </c>
      <c r="W85" s="159"/>
      <c r="X85" s="159" t="s">
        <v>146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9">
        <v>38</v>
      </c>
      <c r="B86" s="180" t="s">
        <v>250</v>
      </c>
      <c r="C86" s="191" t="s">
        <v>251</v>
      </c>
      <c r="D86" s="181" t="s">
        <v>182</v>
      </c>
      <c r="E86" s="182">
        <v>1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15</v>
      </c>
      <c r="M86" s="184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4"/>
      <c r="S86" s="184" t="s">
        <v>145</v>
      </c>
      <c r="T86" s="185" t="s">
        <v>145</v>
      </c>
      <c r="U86" s="159">
        <v>1.45</v>
      </c>
      <c r="V86" s="159">
        <f>ROUND(E86*U86,2)</f>
        <v>1.45</v>
      </c>
      <c r="W86" s="159"/>
      <c r="X86" s="159" t="s">
        <v>146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198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9">
        <v>39</v>
      </c>
      <c r="B87" s="180" t="s">
        <v>252</v>
      </c>
      <c r="C87" s="191" t="s">
        <v>253</v>
      </c>
      <c r="D87" s="181" t="s">
        <v>182</v>
      </c>
      <c r="E87" s="182">
        <v>1</v>
      </c>
      <c r="F87" s="183"/>
      <c r="G87" s="184">
        <f>ROUND(E87*F87,2)</f>
        <v>0</v>
      </c>
      <c r="H87" s="183"/>
      <c r="I87" s="184">
        <f>ROUND(E87*H87,2)</f>
        <v>0</v>
      </c>
      <c r="J87" s="183"/>
      <c r="K87" s="184">
        <f>ROUND(E87*J87,2)</f>
        <v>0</v>
      </c>
      <c r="L87" s="184">
        <v>15</v>
      </c>
      <c r="M87" s="184">
        <f>G87*(1+L87/100)</f>
        <v>0</v>
      </c>
      <c r="N87" s="184">
        <v>0</v>
      </c>
      <c r="O87" s="184">
        <f>ROUND(E87*N87,2)</f>
        <v>0</v>
      </c>
      <c r="P87" s="184">
        <v>0</v>
      </c>
      <c r="Q87" s="184">
        <f>ROUND(E87*P87,2)</f>
        <v>0</v>
      </c>
      <c r="R87" s="184"/>
      <c r="S87" s="184" t="s">
        <v>145</v>
      </c>
      <c r="T87" s="185" t="s">
        <v>145</v>
      </c>
      <c r="U87" s="159">
        <v>0.33</v>
      </c>
      <c r="V87" s="159">
        <f>ROUND(E87*U87,2)</f>
        <v>0.33</v>
      </c>
      <c r="W87" s="159"/>
      <c r="X87" s="159" t="s">
        <v>146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198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9">
        <v>40</v>
      </c>
      <c r="B88" s="180" t="s">
        <v>254</v>
      </c>
      <c r="C88" s="191" t="s">
        <v>255</v>
      </c>
      <c r="D88" s="181" t="s">
        <v>182</v>
      </c>
      <c r="E88" s="182">
        <v>1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15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/>
      <c r="S88" s="184" t="s">
        <v>145</v>
      </c>
      <c r="T88" s="185" t="s">
        <v>145</v>
      </c>
      <c r="U88" s="159">
        <v>0.77500000000000002</v>
      </c>
      <c r="V88" s="159">
        <f>ROUND(E88*U88,2)</f>
        <v>0.78</v>
      </c>
      <c r="W88" s="159"/>
      <c r="X88" s="159" t="s">
        <v>146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198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9">
        <v>41</v>
      </c>
      <c r="B89" s="180" t="s">
        <v>256</v>
      </c>
      <c r="C89" s="191" t="s">
        <v>257</v>
      </c>
      <c r="D89" s="181" t="s">
        <v>182</v>
      </c>
      <c r="E89" s="182">
        <v>1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15</v>
      </c>
      <c r="M89" s="184">
        <f>G89*(1+L89/100)</f>
        <v>0</v>
      </c>
      <c r="N89" s="184">
        <v>8.0000000000000004E-4</v>
      </c>
      <c r="O89" s="184">
        <f>ROUND(E89*N89,2)</f>
        <v>0</v>
      </c>
      <c r="P89" s="184">
        <v>0</v>
      </c>
      <c r="Q89" s="184">
        <f>ROUND(E89*P89,2)</f>
        <v>0</v>
      </c>
      <c r="R89" s="184" t="s">
        <v>258</v>
      </c>
      <c r="S89" s="184" t="s">
        <v>145</v>
      </c>
      <c r="T89" s="185" t="s">
        <v>145</v>
      </c>
      <c r="U89" s="159">
        <v>0</v>
      </c>
      <c r="V89" s="159">
        <f>ROUND(E89*U89,2)</f>
        <v>0</v>
      </c>
      <c r="W89" s="159"/>
      <c r="X89" s="159" t="s">
        <v>259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260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">
      <c r="A90" s="166" t="s">
        <v>140</v>
      </c>
      <c r="B90" s="167" t="s">
        <v>95</v>
      </c>
      <c r="C90" s="188" t="s">
        <v>96</v>
      </c>
      <c r="D90" s="168"/>
      <c r="E90" s="169"/>
      <c r="F90" s="170"/>
      <c r="G90" s="170">
        <f>SUMIF(AG91:AG135,"&lt;&gt;NOR",G91:G135)</f>
        <v>0</v>
      </c>
      <c r="H90" s="170"/>
      <c r="I90" s="170">
        <f>SUM(I91:I135)</f>
        <v>0</v>
      </c>
      <c r="J90" s="170"/>
      <c r="K90" s="170">
        <f>SUM(K91:K135)</f>
        <v>0</v>
      </c>
      <c r="L90" s="170"/>
      <c r="M90" s="170">
        <f>SUM(M91:M135)</f>
        <v>0</v>
      </c>
      <c r="N90" s="170"/>
      <c r="O90" s="170">
        <f>SUM(O91:O135)</f>
        <v>0.1</v>
      </c>
      <c r="P90" s="170"/>
      <c r="Q90" s="170">
        <f>SUM(Q91:Q135)</f>
        <v>0</v>
      </c>
      <c r="R90" s="170"/>
      <c r="S90" s="170"/>
      <c r="T90" s="171"/>
      <c r="U90" s="165"/>
      <c r="V90" s="165">
        <f>SUM(V91:V135)</f>
        <v>7.24</v>
      </c>
      <c r="W90" s="165"/>
      <c r="X90" s="165"/>
      <c r="AG90" t="s">
        <v>141</v>
      </c>
    </row>
    <row r="91" spans="1:60" outlineLevel="1" x14ac:dyDescent="0.2">
      <c r="A91" s="172">
        <v>42</v>
      </c>
      <c r="B91" s="173" t="s">
        <v>261</v>
      </c>
      <c r="C91" s="189" t="s">
        <v>262</v>
      </c>
      <c r="D91" s="174" t="s">
        <v>155</v>
      </c>
      <c r="E91" s="175">
        <v>2.8092000000000001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7">
        <v>1.9199999999999998E-2</v>
      </c>
      <c r="O91" s="177">
        <f>ROUND(E91*N91,2)</f>
        <v>0.05</v>
      </c>
      <c r="P91" s="177">
        <v>0</v>
      </c>
      <c r="Q91" s="177">
        <f>ROUND(E91*P91,2)</f>
        <v>0</v>
      </c>
      <c r="R91" s="177"/>
      <c r="S91" s="177" t="s">
        <v>172</v>
      </c>
      <c r="T91" s="178" t="s">
        <v>173</v>
      </c>
      <c r="U91" s="159">
        <v>0</v>
      </c>
      <c r="V91" s="159">
        <f>ROUND(E91*U91,2)</f>
        <v>0</v>
      </c>
      <c r="W91" s="159"/>
      <c r="X91" s="159" t="s">
        <v>146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147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3" t="s">
        <v>263</v>
      </c>
      <c r="D92" s="163"/>
      <c r="E92" s="164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149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94" t="s">
        <v>264</v>
      </c>
      <c r="D93" s="163"/>
      <c r="E93" s="164">
        <v>4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149</v>
      </c>
      <c r="AH93" s="149">
        <v>2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4" t="s">
        <v>265</v>
      </c>
      <c r="D94" s="163"/>
      <c r="E94" s="164">
        <v>-0.28000000000000003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149</v>
      </c>
      <c r="AH94" s="149">
        <v>2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94" t="s">
        <v>266</v>
      </c>
      <c r="D95" s="163"/>
      <c r="E95" s="164">
        <v>-1.28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149</v>
      </c>
      <c r="AH95" s="149">
        <v>2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3" t="s">
        <v>267</v>
      </c>
      <c r="D96" s="163"/>
      <c r="E96" s="164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149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90" t="s">
        <v>268</v>
      </c>
      <c r="D97" s="161"/>
      <c r="E97" s="162">
        <v>2.81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149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2">
        <v>43</v>
      </c>
      <c r="B98" s="173" t="s">
        <v>269</v>
      </c>
      <c r="C98" s="189" t="s">
        <v>270</v>
      </c>
      <c r="D98" s="174" t="s">
        <v>155</v>
      </c>
      <c r="E98" s="175">
        <v>3.7227999999999999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15</v>
      </c>
      <c r="M98" s="177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7"/>
      <c r="S98" s="177" t="s">
        <v>145</v>
      </c>
      <c r="T98" s="178" t="s">
        <v>145</v>
      </c>
      <c r="U98" s="159">
        <v>0.255</v>
      </c>
      <c r="V98" s="159">
        <f>ROUND(E98*U98,2)</f>
        <v>0.95</v>
      </c>
      <c r="W98" s="159"/>
      <c r="X98" s="159" t="s">
        <v>146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198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0" t="s">
        <v>178</v>
      </c>
      <c r="D99" s="161"/>
      <c r="E99" s="162">
        <v>4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149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0" t="s">
        <v>179</v>
      </c>
      <c r="D100" s="161"/>
      <c r="E100" s="162">
        <v>-0.28000000000000003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2">
        <v>44</v>
      </c>
      <c r="B101" s="173" t="s">
        <v>271</v>
      </c>
      <c r="C101" s="189" t="s">
        <v>272</v>
      </c>
      <c r="D101" s="174" t="s">
        <v>155</v>
      </c>
      <c r="E101" s="175">
        <v>3.7227999999999999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7">
        <v>2.1000000000000001E-4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145</v>
      </c>
      <c r="T101" s="178" t="s">
        <v>145</v>
      </c>
      <c r="U101" s="159">
        <v>0.05</v>
      </c>
      <c r="V101" s="159">
        <f>ROUND(E101*U101,2)</f>
        <v>0.19</v>
      </c>
      <c r="W101" s="159"/>
      <c r="X101" s="159" t="s">
        <v>146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198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0" t="s">
        <v>178</v>
      </c>
      <c r="D102" s="161"/>
      <c r="E102" s="162">
        <v>4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0" t="s">
        <v>179</v>
      </c>
      <c r="D103" s="161"/>
      <c r="E103" s="162">
        <v>-0.28000000000000003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2">
        <v>45</v>
      </c>
      <c r="B104" s="173" t="s">
        <v>273</v>
      </c>
      <c r="C104" s="189" t="s">
        <v>274</v>
      </c>
      <c r="D104" s="174" t="s">
        <v>155</v>
      </c>
      <c r="E104" s="175">
        <v>2.4428000000000001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15</v>
      </c>
      <c r="M104" s="177">
        <f>G104*(1+L104/100)</f>
        <v>0</v>
      </c>
      <c r="N104" s="177">
        <v>3.48E-3</v>
      </c>
      <c r="O104" s="177">
        <f>ROUND(E104*N104,2)</f>
        <v>0.01</v>
      </c>
      <c r="P104" s="177">
        <v>0</v>
      </c>
      <c r="Q104" s="177">
        <f>ROUND(E104*P104,2)</f>
        <v>0</v>
      </c>
      <c r="R104" s="177"/>
      <c r="S104" s="177" t="s">
        <v>145</v>
      </c>
      <c r="T104" s="178" t="s">
        <v>145</v>
      </c>
      <c r="U104" s="159">
        <v>0.85</v>
      </c>
      <c r="V104" s="159">
        <f>ROUND(E104*U104,2)</f>
        <v>2.08</v>
      </c>
      <c r="W104" s="159"/>
      <c r="X104" s="159" t="s">
        <v>146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198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0" t="s">
        <v>178</v>
      </c>
      <c r="D105" s="161"/>
      <c r="E105" s="162">
        <v>4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149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0" t="s">
        <v>179</v>
      </c>
      <c r="D106" s="161"/>
      <c r="E106" s="162">
        <v>-0.28000000000000003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149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0" t="s">
        <v>275</v>
      </c>
      <c r="D107" s="161"/>
      <c r="E107" s="162">
        <v>-1.28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149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2">
        <v>46</v>
      </c>
      <c r="B108" s="173" t="s">
        <v>276</v>
      </c>
      <c r="C108" s="189" t="s">
        <v>277</v>
      </c>
      <c r="D108" s="174" t="s">
        <v>144</v>
      </c>
      <c r="E108" s="175">
        <v>23.6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15</v>
      </c>
      <c r="M108" s="177">
        <f>G108*(1+L108/100)</f>
        <v>0</v>
      </c>
      <c r="N108" s="177">
        <v>4.0000000000000003E-5</v>
      </c>
      <c r="O108" s="177">
        <f>ROUND(E108*N108,2)</f>
        <v>0</v>
      </c>
      <c r="P108" s="177">
        <v>0</v>
      </c>
      <c r="Q108" s="177">
        <f>ROUND(E108*P108,2)</f>
        <v>0</v>
      </c>
      <c r="R108" s="177"/>
      <c r="S108" s="177" t="s">
        <v>145</v>
      </c>
      <c r="T108" s="178" t="s">
        <v>145</v>
      </c>
      <c r="U108" s="159">
        <v>0.15</v>
      </c>
      <c r="V108" s="159">
        <f>ROUND(E108*U108,2)</f>
        <v>3.54</v>
      </c>
      <c r="W108" s="159"/>
      <c r="X108" s="159" t="s">
        <v>146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198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0" t="s">
        <v>278</v>
      </c>
      <c r="D109" s="161"/>
      <c r="E109" s="162">
        <v>9.6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0" t="s">
        <v>279</v>
      </c>
      <c r="D110" s="161"/>
      <c r="E110" s="162">
        <v>14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149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2">
        <v>47</v>
      </c>
      <c r="B111" s="173" t="s">
        <v>280</v>
      </c>
      <c r="C111" s="189" t="s">
        <v>281</v>
      </c>
      <c r="D111" s="174" t="s">
        <v>155</v>
      </c>
      <c r="E111" s="175">
        <v>2.4428000000000001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15</v>
      </c>
      <c r="M111" s="177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7"/>
      <c r="S111" s="177" t="s">
        <v>145</v>
      </c>
      <c r="T111" s="178" t="s">
        <v>145</v>
      </c>
      <c r="U111" s="159">
        <v>0.03</v>
      </c>
      <c r="V111" s="159">
        <f>ROUND(E111*U111,2)</f>
        <v>7.0000000000000007E-2</v>
      </c>
      <c r="W111" s="159"/>
      <c r="X111" s="159" t="s">
        <v>146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198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0" t="s">
        <v>178</v>
      </c>
      <c r="D112" s="161"/>
      <c r="E112" s="162">
        <v>4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149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0" t="s">
        <v>179</v>
      </c>
      <c r="D113" s="161"/>
      <c r="E113" s="162">
        <v>-0.28000000000000003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0" t="s">
        <v>275</v>
      </c>
      <c r="D114" s="161"/>
      <c r="E114" s="162">
        <v>-1.28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2">
        <v>48</v>
      </c>
      <c r="B115" s="173" t="s">
        <v>282</v>
      </c>
      <c r="C115" s="189" t="s">
        <v>283</v>
      </c>
      <c r="D115" s="174" t="s">
        <v>155</v>
      </c>
      <c r="E115" s="175">
        <v>2.4428000000000001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15</v>
      </c>
      <c r="M115" s="177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7"/>
      <c r="S115" s="177" t="s">
        <v>145</v>
      </c>
      <c r="T115" s="178" t="s">
        <v>145</v>
      </c>
      <c r="U115" s="159">
        <v>0.16600000000000001</v>
      </c>
      <c r="V115" s="159">
        <f>ROUND(E115*U115,2)</f>
        <v>0.41</v>
      </c>
      <c r="W115" s="159"/>
      <c r="X115" s="159" t="s">
        <v>146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198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0" t="s">
        <v>178</v>
      </c>
      <c r="D116" s="161"/>
      <c r="E116" s="162">
        <v>4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0" t="s">
        <v>179</v>
      </c>
      <c r="D117" s="161"/>
      <c r="E117" s="162">
        <v>-0.28000000000000003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0" t="s">
        <v>275</v>
      </c>
      <c r="D118" s="161"/>
      <c r="E118" s="162">
        <v>-1.28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149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2">
        <v>49</v>
      </c>
      <c r="B119" s="173" t="s">
        <v>284</v>
      </c>
      <c r="C119" s="189" t="s">
        <v>285</v>
      </c>
      <c r="D119" s="174" t="s">
        <v>155</v>
      </c>
      <c r="E119" s="175">
        <v>2.4428000000000001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15</v>
      </c>
      <c r="M119" s="177">
        <f>G119*(1+L119/100)</f>
        <v>0</v>
      </c>
      <c r="N119" s="177">
        <v>8.0000000000000004E-4</v>
      </c>
      <c r="O119" s="177">
        <f>ROUND(E119*N119,2)</f>
        <v>0</v>
      </c>
      <c r="P119" s="177">
        <v>0</v>
      </c>
      <c r="Q119" s="177">
        <f>ROUND(E119*P119,2)</f>
        <v>0</v>
      </c>
      <c r="R119" s="177"/>
      <c r="S119" s="177" t="s">
        <v>286</v>
      </c>
      <c r="T119" s="178" t="s">
        <v>286</v>
      </c>
      <c r="U119" s="159">
        <v>0</v>
      </c>
      <c r="V119" s="159">
        <f>ROUND(E119*U119,2)</f>
        <v>0</v>
      </c>
      <c r="W119" s="159"/>
      <c r="X119" s="159" t="s">
        <v>146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198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0" t="s">
        <v>178</v>
      </c>
      <c r="D120" s="161"/>
      <c r="E120" s="162">
        <v>4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0" t="s">
        <v>179</v>
      </c>
      <c r="D121" s="161"/>
      <c r="E121" s="162">
        <v>-0.28000000000000003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0" t="s">
        <v>275</v>
      </c>
      <c r="D122" s="161"/>
      <c r="E122" s="162">
        <v>-1.28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149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2">
        <v>50</v>
      </c>
      <c r="B123" s="173" t="s">
        <v>287</v>
      </c>
      <c r="C123" s="189" t="s">
        <v>288</v>
      </c>
      <c r="D123" s="174" t="s">
        <v>289</v>
      </c>
      <c r="E123" s="175">
        <v>42.588799999999999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15</v>
      </c>
      <c r="M123" s="177">
        <f>G123*(1+L123/100)</f>
        <v>0</v>
      </c>
      <c r="N123" s="177">
        <v>1E-3</v>
      </c>
      <c r="O123" s="177">
        <f>ROUND(E123*N123,2)</f>
        <v>0.04</v>
      </c>
      <c r="P123" s="177">
        <v>0</v>
      </c>
      <c r="Q123" s="177">
        <f>ROUND(E123*P123,2)</f>
        <v>0</v>
      </c>
      <c r="R123" s="177" t="s">
        <v>258</v>
      </c>
      <c r="S123" s="177" t="s">
        <v>145</v>
      </c>
      <c r="T123" s="178" t="s">
        <v>145</v>
      </c>
      <c r="U123" s="159">
        <v>0</v>
      </c>
      <c r="V123" s="159">
        <f>ROUND(E123*U123,2)</f>
        <v>0</v>
      </c>
      <c r="W123" s="159"/>
      <c r="X123" s="159" t="s">
        <v>259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260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3" t="s">
        <v>263</v>
      </c>
      <c r="D124" s="163"/>
      <c r="E124" s="164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149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4" t="s">
        <v>264</v>
      </c>
      <c r="D125" s="163"/>
      <c r="E125" s="164">
        <v>4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149</v>
      </c>
      <c r="AH125" s="149">
        <v>2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4" t="s">
        <v>265</v>
      </c>
      <c r="D126" s="163"/>
      <c r="E126" s="164">
        <v>-0.28000000000000003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149</v>
      </c>
      <c r="AH126" s="149">
        <v>2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3" t="s">
        <v>267</v>
      </c>
      <c r="D127" s="163"/>
      <c r="E127" s="164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0" t="s">
        <v>290</v>
      </c>
      <c r="D128" s="161"/>
      <c r="E128" s="162">
        <v>42.59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149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2">
        <v>51</v>
      </c>
      <c r="B129" s="173" t="s">
        <v>291</v>
      </c>
      <c r="C129" s="189" t="s">
        <v>292</v>
      </c>
      <c r="D129" s="174" t="s">
        <v>289</v>
      </c>
      <c r="E129" s="175">
        <v>0.81899999999999995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7">
        <v>1E-3</v>
      </c>
      <c r="O129" s="177">
        <f>ROUND(E129*N129,2)</f>
        <v>0</v>
      </c>
      <c r="P129" s="177">
        <v>0</v>
      </c>
      <c r="Q129" s="177">
        <f>ROUND(E129*P129,2)</f>
        <v>0</v>
      </c>
      <c r="R129" s="177" t="s">
        <v>258</v>
      </c>
      <c r="S129" s="177" t="s">
        <v>145</v>
      </c>
      <c r="T129" s="178" t="s">
        <v>145</v>
      </c>
      <c r="U129" s="159">
        <v>0</v>
      </c>
      <c r="V129" s="159">
        <f>ROUND(E129*U129,2)</f>
        <v>0</v>
      </c>
      <c r="W129" s="159"/>
      <c r="X129" s="159" t="s">
        <v>259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260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3" t="s">
        <v>263</v>
      </c>
      <c r="D130" s="163"/>
      <c r="E130" s="164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149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4" t="s">
        <v>264</v>
      </c>
      <c r="D131" s="163"/>
      <c r="E131" s="164">
        <v>4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149</v>
      </c>
      <c r="AH131" s="149">
        <v>2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4" t="s">
        <v>265</v>
      </c>
      <c r="D132" s="163"/>
      <c r="E132" s="164">
        <v>-0.28000000000000003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149</v>
      </c>
      <c r="AH132" s="149">
        <v>2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3" t="s">
        <v>267</v>
      </c>
      <c r="D133" s="163"/>
      <c r="E133" s="164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149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0" t="s">
        <v>293</v>
      </c>
      <c r="D134" s="161"/>
      <c r="E134" s="162">
        <v>0.82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149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>
        <v>52</v>
      </c>
      <c r="B135" s="157" t="s">
        <v>294</v>
      </c>
      <c r="C135" s="192" t="s">
        <v>235</v>
      </c>
      <c r="D135" s="158" t="s">
        <v>0</v>
      </c>
      <c r="E135" s="186"/>
      <c r="F135" s="160"/>
      <c r="G135" s="159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15</v>
      </c>
      <c r="M135" s="159">
        <f>G135*(1+L135/100)</f>
        <v>0</v>
      </c>
      <c r="N135" s="159">
        <v>0</v>
      </c>
      <c r="O135" s="159">
        <f>ROUND(E135*N135,2)</f>
        <v>0</v>
      </c>
      <c r="P135" s="159">
        <v>0</v>
      </c>
      <c r="Q135" s="159">
        <f>ROUND(E135*P135,2)</f>
        <v>0</v>
      </c>
      <c r="R135" s="159"/>
      <c r="S135" s="159" t="s">
        <v>145</v>
      </c>
      <c r="T135" s="159" t="s">
        <v>145</v>
      </c>
      <c r="U135" s="159">
        <v>0</v>
      </c>
      <c r="V135" s="159">
        <f>ROUND(E135*U135,2)</f>
        <v>0</v>
      </c>
      <c r="W135" s="159"/>
      <c r="X135" s="159" t="s">
        <v>191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192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x14ac:dyDescent="0.2">
      <c r="A136" s="166" t="s">
        <v>140</v>
      </c>
      <c r="B136" s="167" t="s">
        <v>97</v>
      </c>
      <c r="C136" s="188" t="s">
        <v>98</v>
      </c>
      <c r="D136" s="168"/>
      <c r="E136" s="169"/>
      <c r="F136" s="170"/>
      <c r="G136" s="170">
        <f>SUMIF(AG137:AG169,"&lt;&gt;NOR",G137:G169)</f>
        <v>0</v>
      </c>
      <c r="H136" s="170"/>
      <c r="I136" s="170">
        <f>SUM(I137:I169)</f>
        <v>0</v>
      </c>
      <c r="J136" s="170"/>
      <c r="K136" s="170">
        <f>SUM(K137:K169)</f>
        <v>0</v>
      </c>
      <c r="L136" s="170"/>
      <c r="M136" s="170">
        <f>SUM(M137:M169)</f>
        <v>0</v>
      </c>
      <c r="N136" s="170"/>
      <c r="O136" s="170">
        <f>SUM(O137:O169)</f>
        <v>0.31</v>
      </c>
      <c r="P136" s="170"/>
      <c r="Q136" s="170">
        <f>SUM(Q137:Q169)</f>
        <v>0</v>
      </c>
      <c r="R136" s="170"/>
      <c r="S136" s="170"/>
      <c r="T136" s="171"/>
      <c r="U136" s="165"/>
      <c r="V136" s="165">
        <f>SUM(V137:V169)</f>
        <v>22.04</v>
      </c>
      <c r="W136" s="165"/>
      <c r="X136" s="165"/>
      <c r="AG136" t="s">
        <v>141</v>
      </c>
    </row>
    <row r="137" spans="1:60" outlineLevel="1" x14ac:dyDescent="0.2">
      <c r="A137" s="172">
        <v>53</v>
      </c>
      <c r="B137" s="173" t="s">
        <v>295</v>
      </c>
      <c r="C137" s="189" t="s">
        <v>296</v>
      </c>
      <c r="D137" s="174" t="s">
        <v>155</v>
      </c>
      <c r="E137" s="175">
        <v>18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15</v>
      </c>
      <c r="M137" s="177">
        <f>G137*(1+L137/100)</f>
        <v>0</v>
      </c>
      <c r="N137" s="177">
        <v>2.1000000000000001E-4</v>
      </c>
      <c r="O137" s="177">
        <f>ROUND(E137*N137,2)</f>
        <v>0</v>
      </c>
      <c r="P137" s="177">
        <v>0</v>
      </c>
      <c r="Q137" s="177">
        <f>ROUND(E137*P137,2)</f>
        <v>0</v>
      </c>
      <c r="R137" s="177"/>
      <c r="S137" s="177" t="s">
        <v>145</v>
      </c>
      <c r="T137" s="178" t="s">
        <v>145</v>
      </c>
      <c r="U137" s="159">
        <v>0.05</v>
      </c>
      <c r="V137" s="159">
        <f>ROUND(E137*U137,2)</f>
        <v>0.9</v>
      </c>
      <c r="W137" s="159"/>
      <c r="X137" s="159" t="s">
        <v>146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198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 t="s">
        <v>297</v>
      </c>
      <c r="D138" s="161"/>
      <c r="E138" s="162">
        <v>19.2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149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0" t="s">
        <v>164</v>
      </c>
      <c r="D139" s="161"/>
      <c r="E139" s="162">
        <v>-1.2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149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2">
        <v>54</v>
      </c>
      <c r="B140" s="173" t="s">
        <v>298</v>
      </c>
      <c r="C140" s="189" t="s">
        <v>299</v>
      </c>
      <c r="D140" s="174" t="s">
        <v>155</v>
      </c>
      <c r="E140" s="175">
        <v>18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15</v>
      </c>
      <c r="M140" s="177">
        <f>G140*(1+L140/100)</f>
        <v>0</v>
      </c>
      <c r="N140" s="177">
        <v>2.5300000000000001E-3</v>
      </c>
      <c r="O140" s="177">
        <f>ROUND(E140*N140,2)</f>
        <v>0.05</v>
      </c>
      <c r="P140" s="177">
        <v>0</v>
      </c>
      <c r="Q140" s="177">
        <f>ROUND(E140*P140,2)</f>
        <v>0</v>
      </c>
      <c r="R140" s="177"/>
      <c r="S140" s="177" t="s">
        <v>145</v>
      </c>
      <c r="T140" s="178" t="s">
        <v>145</v>
      </c>
      <c r="U140" s="159">
        <v>0.98399999999999999</v>
      </c>
      <c r="V140" s="159">
        <f>ROUND(E140*U140,2)</f>
        <v>17.71</v>
      </c>
      <c r="W140" s="159"/>
      <c r="X140" s="159" t="s">
        <v>146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198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0" t="s">
        <v>297</v>
      </c>
      <c r="D141" s="161"/>
      <c r="E141" s="162">
        <v>19.2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0" t="s">
        <v>164</v>
      </c>
      <c r="D142" s="161"/>
      <c r="E142" s="162">
        <v>-1.2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2">
        <v>55</v>
      </c>
      <c r="B143" s="173" t="s">
        <v>300</v>
      </c>
      <c r="C143" s="189" t="s">
        <v>301</v>
      </c>
      <c r="D143" s="174" t="s">
        <v>155</v>
      </c>
      <c r="E143" s="175">
        <v>18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15</v>
      </c>
      <c r="M143" s="177">
        <f>G143*(1+L143/100)</f>
        <v>0</v>
      </c>
      <c r="N143" s="177">
        <v>1.1E-4</v>
      </c>
      <c r="O143" s="177">
        <f>ROUND(E143*N143,2)</f>
        <v>0</v>
      </c>
      <c r="P143" s="177">
        <v>0</v>
      </c>
      <c r="Q143" s="177">
        <f>ROUND(E143*P143,2)</f>
        <v>0</v>
      </c>
      <c r="R143" s="177"/>
      <c r="S143" s="177" t="s">
        <v>145</v>
      </c>
      <c r="T143" s="178" t="s">
        <v>145</v>
      </c>
      <c r="U143" s="159">
        <v>0</v>
      </c>
      <c r="V143" s="159">
        <f>ROUND(E143*U143,2)</f>
        <v>0</v>
      </c>
      <c r="W143" s="159"/>
      <c r="X143" s="159" t="s">
        <v>146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198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0" t="s">
        <v>297</v>
      </c>
      <c r="D144" s="161"/>
      <c r="E144" s="162">
        <v>19.2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0" t="s">
        <v>164</v>
      </c>
      <c r="D145" s="161"/>
      <c r="E145" s="162">
        <v>-1.2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149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2">
        <v>56</v>
      </c>
      <c r="B146" s="173" t="s">
        <v>302</v>
      </c>
      <c r="C146" s="189" t="s">
        <v>303</v>
      </c>
      <c r="D146" s="174" t="s">
        <v>155</v>
      </c>
      <c r="E146" s="175">
        <v>18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15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7"/>
      <c r="S146" s="177" t="s">
        <v>145</v>
      </c>
      <c r="T146" s="178" t="s">
        <v>145</v>
      </c>
      <c r="U146" s="159">
        <v>0.1</v>
      </c>
      <c r="V146" s="159">
        <f>ROUND(E146*U146,2)</f>
        <v>1.8</v>
      </c>
      <c r="W146" s="159"/>
      <c r="X146" s="159" t="s">
        <v>146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198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0" t="s">
        <v>297</v>
      </c>
      <c r="D147" s="161"/>
      <c r="E147" s="162">
        <v>19.2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164</v>
      </c>
      <c r="D148" s="161"/>
      <c r="E148" s="162">
        <v>-1.2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2">
        <v>57</v>
      </c>
      <c r="B149" s="173" t="s">
        <v>304</v>
      </c>
      <c r="C149" s="189" t="s">
        <v>305</v>
      </c>
      <c r="D149" s="174" t="s">
        <v>144</v>
      </c>
      <c r="E149" s="175">
        <v>10.83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15</v>
      </c>
      <c r="M149" s="177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7"/>
      <c r="S149" s="177" t="s">
        <v>145</v>
      </c>
      <c r="T149" s="178" t="s">
        <v>145</v>
      </c>
      <c r="U149" s="159">
        <v>0.12</v>
      </c>
      <c r="V149" s="159">
        <f>ROUND(E149*U149,2)</f>
        <v>1.3</v>
      </c>
      <c r="W149" s="159"/>
      <c r="X149" s="159" t="s">
        <v>146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198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0" t="s">
        <v>306</v>
      </c>
      <c r="D150" s="161"/>
      <c r="E150" s="162">
        <v>10.83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79">
        <v>58</v>
      </c>
      <c r="B151" s="180" t="s">
        <v>307</v>
      </c>
      <c r="C151" s="191" t="s">
        <v>308</v>
      </c>
      <c r="D151" s="181" t="s">
        <v>144</v>
      </c>
      <c r="E151" s="182">
        <v>0.83</v>
      </c>
      <c r="F151" s="183"/>
      <c r="G151" s="184">
        <f>ROUND(E151*F151,2)</f>
        <v>0</v>
      </c>
      <c r="H151" s="183"/>
      <c r="I151" s="184">
        <f>ROUND(E151*H151,2)</f>
        <v>0</v>
      </c>
      <c r="J151" s="183"/>
      <c r="K151" s="184">
        <f>ROUND(E151*J151,2)</f>
        <v>0</v>
      </c>
      <c r="L151" s="184">
        <v>15</v>
      </c>
      <c r="M151" s="184">
        <f>G151*(1+L151/100)</f>
        <v>0</v>
      </c>
      <c r="N151" s="184">
        <v>7.1000000000000002E-4</v>
      </c>
      <c r="O151" s="184">
        <f>ROUND(E151*N151,2)</f>
        <v>0</v>
      </c>
      <c r="P151" s="184">
        <v>0</v>
      </c>
      <c r="Q151" s="184">
        <f>ROUND(E151*P151,2)</f>
        <v>0</v>
      </c>
      <c r="R151" s="184"/>
      <c r="S151" s="184" t="s">
        <v>145</v>
      </c>
      <c r="T151" s="185" t="s">
        <v>145</v>
      </c>
      <c r="U151" s="159">
        <v>0.4</v>
      </c>
      <c r="V151" s="159">
        <f>ROUND(E151*U151,2)</f>
        <v>0.33</v>
      </c>
      <c r="W151" s="159"/>
      <c r="X151" s="159" t="s">
        <v>146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198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2">
        <v>59</v>
      </c>
      <c r="B152" s="173" t="s">
        <v>309</v>
      </c>
      <c r="C152" s="189" t="s">
        <v>310</v>
      </c>
      <c r="D152" s="174" t="s">
        <v>144</v>
      </c>
      <c r="E152" s="175">
        <v>11.913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15</v>
      </c>
      <c r="M152" s="177">
        <f>G152*(1+L152/100)</f>
        <v>0</v>
      </c>
      <c r="N152" s="177">
        <v>2.2000000000000001E-4</v>
      </c>
      <c r="O152" s="177">
        <f>ROUND(E152*N152,2)</f>
        <v>0</v>
      </c>
      <c r="P152" s="177">
        <v>0</v>
      </c>
      <c r="Q152" s="177">
        <f>ROUND(E152*P152,2)</f>
        <v>0</v>
      </c>
      <c r="R152" s="177" t="s">
        <v>258</v>
      </c>
      <c r="S152" s="177" t="s">
        <v>311</v>
      </c>
      <c r="T152" s="178" t="s">
        <v>311</v>
      </c>
      <c r="U152" s="159">
        <v>0</v>
      </c>
      <c r="V152" s="159">
        <f>ROUND(E152*U152,2)</f>
        <v>0</v>
      </c>
      <c r="W152" s="159"/>
      <c r="X152" s="159" t="s">
        <v>259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260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3" t="s">
        <v>263</v>
      </c>
      <c r="D153" s="163"/>
      <c r="E153" s="164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4" t="s">
        <v>312</v>
      </c>
      <c r="D154" s="163"/>
      <c r="E154" s="164">
        <v>10.83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149</v>
      </c>
      <c r="AH154" s="149">
        <v>2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93" t="s">
        <v>267</v>
      </c>
      <c r="D155" s="163"/>
      <c r="E155" s="164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149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0" t="s">
        <v>313</v>
      </c>
      <c r="D156" s="161"/>
      <c r="E156" s="162">
        <v>11.91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2">
        <v>60</v>
      </c>
      <c r="B157" s="173" t="s">
        <v>314</v>
      </c>
      <c r="C157" s="189" t="s">
        <v>315</v>
      </c>
      <c r="D157" s="174" t="s">
        <v>155</v>
      </c>
      <c r="E157" s="175">
        <v>20.8432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15</v>
      </c>
      <c r="M157" s="177">
        <f>G157*(1+L157/100)</f>
        <v>0</v>
      </c>
      <c r="N157" s="177">
        <v>1.26E-2</v>
      </c>
      <c r="O157" s="177">
        <f>ROUND(E157*N157,2)</f>
        <v>0.26</v>
      </c>
      <c r="P157" s="177">
        <v>0</v>
      </c>
      <c r="Q157" s="177">
        <f>ROUND(E157*P157,2)</f>
        <v>0</v>
      </c>
      <c r="R157" s="177" t="s">
        <v>258</v>
      </c>
      <c r="S157" s="177" t="s">
        <v>145</v>
      </c>
      <c r="T157" s="178" t="s">
        <v>145</v>
      </c>
      <c r="U157" s="159">
        <v>0</v>
      </c>
      <c r="V157" s="159">
        <f>ROUND(E157*U157,2)</f>
        <v>0</v>
      </c>
      <c r="W157" s="159"/>
      <c r="X157" s="159" t="s">
        <v>259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260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0" t="s">
        <v>316</v>
      </c>
      <c r="D158" s="161"/>
      <c r="E158" s="162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3" t="s">
        <v>263</v>
      </c>
      <c r="D159" s="163"/>
      <c r="E159" s="164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149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317</v>
      </c>
      <c r="D160" s="163"/>
      <c r="E160" s="164">
        <v>19.2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149</v>
      </c>
      <c r="AH160" s="149">
        <v>2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318</v>
      </c>
      <c r="D161" s="163"/>
      <c r="E161" s="164">
        <v>-1.2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149</v>
      </c>
      <c r="AH161" s="149">
        <v>2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3" t="s">
        <v>267</v>
      </c>
      <c r="D162" s="163"/>
      <c r="E162" s="164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149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0" t="s">
        <v>319</v>
      </c>
      <c r="D163" s="161"/>
      <c r="E163" s="162">
        <v>20.7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149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0" t="s">
        <v>320</v>
      </c>
      <c r="D164" s="161"/>
      <c r="E164" s="162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3" t="s">
        <v>263</v>
      </c>
      <c r="D165" s="163"/>
      <c r="E165" s="164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149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321</v>
      </c>
      <c r="D166" s="163"/>
      <c r="E166" s="164">
        <v>0.83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149</v>
      </c>
      <c r="AH166" s="149">
        <v>2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3" t="s">
        <v>267</v>
      </c>
      <c r="D167" s="163"/>
      <c r="E167" s="164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149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0" t="s">
        <v>322</v>
      </c>
      <c r="D168" s="161"/>
      <c r="E168" s="162">
        <v>0.14000000000000001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>
        <v>61</v>
      </c>
      <c r="B169" s="157" t="s">
        <v>323</v>
      </c>
      <c r="C169" s="192" t="s">
        <v>235</v>
      </c>
      <c r="D169" s="158" t="s">
        <v>0</v>
      </c>
      <c r="E169" s="186"/>
      <c r="F169" s="160"/>
      <c r="G169" s="159">
        <f>ROUND(E169*F169,2)</f>
        <v>0</v>
      </c>
      <c r="H169" s="160"/>
      <c r="I169" s="159">
        <f>ROUND(E169*H169,2)</f>
        <v>0</v>
      </c>
      <c r="J169" s="160"/>
      <c r="K169" s="159">
        <f>ROUND(E169*J169,2)</f>
        <v>0</v>
      </c>
      <c r="L169" s="159">
        <v>15</v>
      </c>
      <c r="M169" s="159">
        <f>G169*(1+L169/100)</f>
        <v>0</v>
      </c>
      <c r="N169" s="159">
        <v>0</v>
      </c>
      <c r="O169" s="159">
        <f>ROUND(E169*N169,2)</f>
        <v>0</v>
      </c>
      <c r="P169" s="159">
        <v>0</v>
      </c>
      <c r="Q169" s="159">
        <f>ROUND(E169*P169,2)</f>
        <v>0</v>
      </c>
      <c r="R169" s="159"/>
      <c r="S169" s="159" t="s">
        <v>145</v>
      </c>
      <c r="T169" s="159" t="s">
        <v>145</v>
      </c>
      <c r="U169" s="159">
        <v>0</v>
      </c>
      <c r="V169" s="159">
        <f>ROUND(E169*U169,2)</f>
        <v>0</v>
      </c>
      <c r="W169" s="159"/>
      <c r="X169" s="159" t="s">
        <v>191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192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x14ac:dyDescent="0.2">
      <c r="A170" s="166" t="s">
        <v>140</v>
      </c>
      <c r="B170" s="167" t="s">
        <v>99</v>
      </c>
      <c r="C170" s="188" t="s">
        <v>100</v>
      </c>
      <c r="D170" s="168"/>
      <c r="E170" s="169"/>
      <c r="F170" s="170"/>
      <c r="G170" s="170">
        <f>SUMIF(AG171:AG171,"&lt;&gt;NOR",G171:G171)</f>
        <v>0</v>
      </c>
      <c r="H170" s="170"/>
      <c r="I170" s="170">
        <f>SUM(I171:I171)</f>
        <v>0</v>
      </c>
      <c r="J170" s="170"/>
      <c r="K170" s="170">
        <f>SUM(K171:K171)</f>
        <v>0</v>
      </c>
      <c r="L170" s="170"/>
      <c r="M170" s="170">
        <f>SUM(M171:M171)</f>
        <v>0</v>
      </c>
      <c r="N170" s="170"/>
      <c r="O170" s="170">
        <f>SUM(O171:O171)</f>
        <v>0</v>
      </c>
      <c r="P170" s="170"/>
      <c r="Q170" s="170">
        <f>SUM(Q171:Q171)</f>
        <v>0</v>
      </c>
      <c r="R170" s="170"/>
      <c r="S170" s="170"/>
      <c r="T170" s="171"/>
      <c r="U170" s="165"/>
      <c r="V170" s="165">
        <f>SUM(V171:V171)</f>
        <v>0</v>
      </c>
      <c r="W170" s="165"/>
      <c r="X170" s="165"/>
      <c r="AG170" t="s">
        <v>141</v>
      </c>
    </row>
    <row r="171" spans="1:60" outlineLevel="1" x14ac:dyDescent="0.2">
      <c r="A171" s="179">
        <v>62</v>
      </c>
      <c r="B171" s="180" t="s">
        <v>324</v>
      </c>
      <c r="C171" s="191" t="s">
        <v>325</v>
      </c>
      <c r="D171" s="181" t="s">
        <v>182</v>
      </c>
      <c r="E171" s="182">
        <v>1</v>
      </c>
      <c r="F171" s="183"/>
      <c r="G171" s="184">
        <f>ROUND(E171*F171,2)</f>
        <v>0</v>
      </c>
      <c r="H171" s="183"/>
      <c r="I171" s="184">
        <f>ROUND(E171*H171,2)</f>
        <v>0</v>
      </c>
      <c r="J171" s="183"/>
      <c r="K171" s="184">
        <f>ROUND(E171*J171,2)</f>
        <v>0</v>
      </c>
      <c r="L171" s="184">
        <v>15</v>
      </c>
      <c r="M171" s="184">
        <f>G171*(1+L171/100)</f>
        <v>0</v>
      </c>
      <c r="N171" s="184">
        <v>0</v>
      </c>
      <c r="O171" s="184">
        <f>ROUND(E171*N171,2)</f>
        <v>0</v>
      </c>
      <c r="P171" s="184">
        <v>0</v>
      </c>
      <c r="Q171" s="184">
        <f>ROUND(E171*P171,2)</f>
        <v>0</v>
      </c>
      <c r="R171" s="184"/>
      <c r="S171" s="184" t="s">
        <v>172</v>
      </c>
      <c r="T171" s="185" t="s">
        <v>173</v>
      </c>
      <c r="U171" s="159">
        <v>0</v>
      </c>
      <c r="V171" s="159">
        <f>ROUND(E171*U171,2)</f>
        <v>0</v>
      </c>
      <c r="W171" s="159"/>
      <c r="X171" s="159" t="s">
        <v>146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147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x14ac:dyDescent="0.2">
      <c r="A172" s="166" t="s">
        <v>140</v>
      </c>
      <c r="B172" s="167" t="s">
        <v>101</v>
      </c>
      <c r="C172" s="188" t="s">
        <v>102</v>
      </c>
      <c r="D172" s="168"/>
      <c r="E172" s="169"/>
      <c r="F172" s="170"/>
      <c r="G172" s="170">
        <f>SUMIF(AG173:AG188,"&lt;&gt;NOR",G173:G188)</f>
        <v>0</v>
      </c>
      <c r="H172" s="170"/>
      <c r="I172" s="170">
        <f>SUM(I173:I188)</f>
        <v>0</v>
      </c>
      <c r="J172" s="170"/>
      <c r="K172" s="170">
        <f>SUM(K173:K188)</f>
        <v>0</v>
      </c>
      <c r="L172" s="170"/>
      <c r="M172" s="170">
        <f>SUM(M173:M188)</f>
        <v>0</v>
      </c>
      <c r="N172" s="170"/>
      <c r="O172" s="170">
        <f>SUM(O173:O188)</f>
        <v>0.01</v>
      </c>
      <c r="P172" s="170"/>
      <c r="Q172" s="170">
        <f>SUM(Q173:Q188)</f>
        <v>0</v>
      </c>
      <c r="R172" s="170"/>
      <c r="S172" s="170"/>
      <c r="T172" s="171"/>
      <c r="U172" s="165"/>
      <c r="V172" s="165">
        <f>SUM(V173:V188)</f>
        <v>4.51</v>
      </c>
      <c r="W172" s="165"/>
      <c r="X172" s="165"/>
      <c r="AG172" t="s">
        <v>141</v>
      </c>
    </row>
    <row r="173" spans="1:60" outlineLevel="1" x14ac:dyDescent="0.2">
      <c r="A173" s="172">
        <v>63</v>
      </c>
      <c r="B173" s="173" t="s">
        <v>326</v>
      </c>
      <c r="C173" s="189" t="s">
        <v>327</v>
      </c>
      <c r="D173" s="174" t="s">
        <v>155</v>
      </c>
      <c r="E173" s="175">
        <v>10.2828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15</v>
      </c>
      <c r="M173" s="177">
        <f>G173*(1+L173/100)</f>
        <v>0</v>
      </c>
      <c r="N173" s="177">
        <v>1.7000000000000001E-4</v>
      </c>
      <c r="O173" s="177">
        <f>ROUND(E173*N173,2)</f>
        <v>0</v>
      </c>
      <c r="P173" s="177">
        <v>0</v>
      </c>
      <c r="Q173" s="177">
        <f>ROUND(E173*P173,2)</f>
        <v>0</v>
      </c>
      <c r="R173" s="177"/>
      <c r="S173" s="177" t="s">
        <v>145</v>
      </c>
      <c r="T173" s="178" t="s">
        <v>145</v>
      </c>
      <c r="U173" s="159">
        <v>3.2480000000000002E-2</v>
      </c>
      <c r="V173" s="159">
        <f>ROUND(E173*U173,2)</f>
        <v>0.33</v>
      </c>
      <c r="W173" s="159"/>
      <c r="X173" s="159" t="s">
        <v>146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198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0" t="s">
        <v>328</v>
      </c>
      <c r="D174" s="161"/>
      <c r="E174" s="162">
        <v>6.56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149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0" t="s">
        <v>178</v>
      </c>
      <c r="D175" s="161"/>
      <c r="E175" s="162">
        <v>4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0" t="s">
        <v>179</v>
      </c>
      <c r="D176" s="161"/>
      <c r="E176" s="162">
        <v>-0.28000000000000003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72">
        <v>64</v>
      </c>
      <c r="B177" s="173" t="s">
        <v>329</v>
      </c>
      <c r="C177" s="189" t="s">
        <v>330</v>
      </c>
      <c r="D177" s="174" t="s">
        <v>155</v>
      </c>
      <c r="E177" s="175">
        <v>10.2828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15</v>
      </c>
      <c r="M177" s="177">
        <f>G177*(1+L177/100)</f>
        <v>0</v>
      </c>
      <c r="N177" s="177">
        <v>4.6000000000000001E-4</v>
      </c>
      <c r="O177" s="177">
        <f>ROUND(E177*N177,2)</f>
        <v>0</v>
      </c>
      <c r="P177" s="177">
        <v>0</v>
      </c>
      <c r="Q177" s="177">
        <f>ROUND(E177*P177,2)</f>
        <v>0</v>
      </c>
      <c r="R177" s="177"/>
      <c r="S177" s="177" t="s">
        <v>145</v>
      </c>
      <c r="T177" s="178" t="s">
        <v>145</v>
      </c>
      <c r="U177" s="159">
        <v>0.10191</v>
      </c>
      <c r="V177" s="159">
        <f>ROUND(E177*U177,2)</f>
        <v>1.05</v>
      </c>
      <c r="W177" s="159"/>
      <c r="X177" s="159" t="s">
        <v>146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198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0" t="s">
        <v>328</v>
      </c>
      <c r="D178" s="161"/>
      <c r="E178" s="162">
        <v>6.56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0" t="s">
        <v>178</v>
      </c>
      <c r="D179" s="161"/>
      <c r="E179" s="162">
        <v>4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0" t="s">
        <v>179</v>
      </c>
      <c r="D180" s="161"/>
      <c r="E180" s="162">
        <v>-0.28000000000000003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2">
        <v>65</v>
      </c>
      <c r="B181" s="173" t="s">
        <v>331</v>
      </c>
      <c r="C181" s="189" t="s">
        <v>332</v>
      </c>
      <c r="D181" s="174" t="s">
        <v>155</v>
      </c>
      <c r="E181" s="175">
        <v>14.3828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15</v>
      </c>
      <c r="M181" s="177">
        <f>G181*(1+L181/100)</f>
        <v>0</v>
      </c>
      <c r="N181" s="177">
        <v>5.8E-4</v>
      </c>
      <c r="O181" s="177">
        <f>ROUND(E181*N181,2)</f>
        <v>0.01</v>
      </c>
      <c r="P181" s="177">
        <v>0</v>
      </c>
      <c r="Q181" s="177">
        <f>ROUND(E181*P181,2)</f>
        <v>0</v>
      </c>
      <c r="R181" s="177"/>
      <c r="S181" s="177" t="s">
        <v>145</v>
      </c>
      <c r="T181" s="178" t="s">
        <v>145</v>
      </c>
      <c r="U181" s="159">
        <v>0.14777999999999999</v>
      </c>
      <c r="V181" s="159">
        <f>ROUND(E181*U181,2)</f>
        <v>2.13</v>
      </c>
      <c r="W181" s="159"/>
      <c r="X181" s="159" t="s">
        <v>146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198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0" t="s">
        <v>333</v>
      </c>
      <c r="D182" s="161"/>
      <c r="E182" s="162">
        <v>10.66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0" t="s">
        <v>178</v>
      </c>
      <c r="D183" s="161"/>
      <c r="E183" s="162">
        <v>4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0" t="s">
        <v>179</v>
      </c>
      <c r="D184" s="161"/>
      <c r="E184" s="162">
        <v>-0.28000000000000003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2">
        <v>66</v>
      </c>
      <c r="B185" s="173" t="s">
        <v>334</v>
      </c>
      <c r="C185" s="189" t="s">
        <v>335</v>
      </c>
      <c r="D185" s="174" t="s">
        <v>155</v>
      </c>
      <c r="E185" s="175">
        <v>14.3828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15</v>
      </c>
      <c r="M185" s="177">
        <f>G185*(1+L185/100)</f>
        <v>0</v>
      </c>
      <c r="N185" s="177">
        <v>0</v>
      </c>
      <c r="O185" s="177">
        <f>ROUND(E185*N185,2)</f>
        <v>0</v>
      </c>
      <c r="P185" s="177">
        <v>0</v>
      </c>
      <c r="Q185" s="177">
        <f>ROUND(E185*P185,2)</f>
        <v>0</v>
      </c>
      <c r="R185" s="177"/>
      <c r="S185" s="177" t="s">
        <v>145</v>
      </c>
      <c r="T185" s="178" t="s">
        <v>145</v>
      </c>
      <c r="U185" s="159">
        <v>6.9709999999999994E-2</v>
      </c>
      <c r="V185" s="159">
        <f>ROUND(E185*U185,2)</f>
        <v>1</v>
      </c>
      <c r="W185" s="159"/>
      <c r="X185" s="159" t="s">
        <v>146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198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0" t="s">
        <v>333</v>
      </c>
      <c r="D186" s="161"/>
      <c r="E186" s="162">
        <v>10.66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0" t="s">
        <v>178</v>
      </c>
      <c r="D187" s="161"/>
      <c r="E187" s="162">
        <v>4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0" t="s">
        <v>179</v>
      </c>
      <c r="D188" s="161"/>
      <c r="E188" s="162">
        <v>-0.28000000000000003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">
      <c r="A189" s="166" t="s">
        <v>140</v>
      </c>
      <c r="B189" s="167" t="s">
        <v>103</v>
      </c>
      <c r="C189" s="188" t="s">
        <v>104</v>
      </c>
      <c r="D189" s="168"/>
      <c r="E189" s="169"/>
      <c r="F189" s="170"/>
      <c r="G189" s="170">
        <f>SUMIF(AG190:AG190,"&lt;&gt;NOR",G190:G190)</f>
        <v>0</v>
      </c>
      <c r="H189" s="170"/>
      <c r="I189" s="170">
        <f>SUM(I190:I190)</f>
        <v>0</v>
      </c>
      <c r="J189" s="170"/>
      <c r="K189" s="170">
        <f>SUM(K190:K190)</f>
        <v>0</v>
      </c>
      <c r="L189" s="170"/>
      <c r="M189" s="170">
        <f>SUM(M190:M190)</f>
        <v>0</v>
      </c>
      <c r="N189" s="170"/>
      <c r="O189" s="170">
        <f>SUM(O190:O190)</f>
        <v>0</v>
      </c>
      <c r="P189" s="170"/>
      <c r="Q189" s="170">
        <f>SUM(Q190:Q190)</f>
        <v>0</v>
      </c>
      <c r="R189" s="170"/>
      <c r="S189" s="170"/>
      <c r="T189" s="171"/>
      <c r="U189" s="165"/>
      <c r="V189" s="165">
        <f>SUM(V190:V190)</f>
        <v>0</v>
      </c>
      <c r="W189" s="165"/>
      <c r="X189" s="165"/>
      <c r="AG189" t="s">
        <v>141</v>
      </c>
    </row>
    <row r="190" spans="1:60" outlineLevel="1" x14ac:dyDescent="0.2">
      <c r="A190" s="179">
        <v>67</v>
      </c>
      <c r="B190" s="180" t="s">
        <v>336</v>
      </c>
      <c r="C190" s="191" t="s">
        <v>337</v>
      </c>
      <c r="D190" s="181" t="s">
        <v>182</v>
      </c>
      <c r="E190" s="182">
        <v>1</v>
      </c>
      <c r="F190" s="183"/>
      <c r="G190" s="184">
        <f>ROUND(E190*F190,2)</f>
        <v>0</v>
      </c>
      <c r="H190" s="183"/>
      <c r="I190" s="184">
        <f>ROUND(E190*H190,2)</f>
        <v>0</v>
      </c>
      <c r="J190" s="183"/>
      <c r="K190" s="184">
        <f>ROUND(E190*J190,2)</f>
        <v>0</v>
      </c>
      <c r="L190" s="184">
        <v>15</v>
      </c>
      <c r="M190" s="184">
        <f>G190*(1+L190/100)</f>
        <v>0</v>
      </c>
      <c r="N190" s="184">
        <v>0</v>
      </c>
      <c r="O190" s="184">
        <f>ROUND(E190*N190,2)</f>
        <v>0</v>
      </c>
      <c r="P190" s="184">
        <v>0</v>
      </c>
      <c r="Q190" s="184">
        <f>ROUND(E190*P190,2)</f>
        <v>0</v>
      </c>
      <c r="R190" s="184"/>
      <c r="S190" s="184" t="s">
        <v>172</v>
      </c>
      <c r="T190" s="185" t="s">
        <v>173</v>
      </c>
      <c r="U190" s="159">
        <v>0</v>
      </c>
      <c r="V190" s="159">
        <f>ROUND(E190*U190,2)</f>
        <v>0</v>
      </c>
      <c r="W190" s="159"/>
      <c r="X190" s="159" t="s">
        <v>146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147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x14ac:dyDescent="0.2">
      <c r="A191" s="166" t="s">
        <v>140</v>
      </c>
      <c r="B191" s="167" t="s">
        <v>105</v>
      </c>
      <c r="C191" s="188" t="s">
        <v>106</v>
      </c>
      <c r="D191" s="168"/>
      <c r="E191" s="169"/>
      <c r="F191" s="170"/>
      <c r="G191" s="170">
        <f>SUMIF(AG192:AG192,"&lt;&gt;NOR",G192:G192)</f>
        <v>0</v>
      </c>
      <c r="H191" s="170"/>
      <c r="I191" s="170">
        <f>SUM(I192:I192)</f>
        <v>0</v>
      </c>
      <c r="J191" s="170"/>
      <c r="K191" s="170">
        <f>SUM(K192:K192)</f>
        <v>0</v>
      </c>
      <c r="L191" s="170"/>
      <c r="M191" s="170">
        <f>SUM(M192:M192)</f>
        <v>0</v>
      </c>
      <c r="N191" s="170"/>
      <c r="O191" s="170">
        <f>SUM(O192:O192)</f>
        <v>0</v>
      </c>
      <c r="P191" s="170"/>
      <c r="Q191" s="170">
        <f>SUM(Q192:Q192)</f>
        <v>0</v>
      </c>
      <c r="R191" s="170"/>
      <c r="S191" s="170"/>
      <c r="T191" s="171"/>
      <c r="U191" s="165"/>
      <c r="V191" s="165">
        <f>SUM(V192:V192)</f>
        <v>0</v>
      </c>
      <c r="W191" s="165"/>
      <c r="X191" s="165"/>
      <c r="AG191" t="s">
        <v>141</v>
      </c>
    </row>
    <row r="192" spans="1:60" outlineLevel="1" x14ac:dyDescent="0.2">
      <c r="A192" s="179">
        <v>68</v>
      </c>
      <c r="B192" s="180" t="s">
        <v>338</v>
      </c>
      <c r="C192" s="191" t="s">
        <v>339</v>
      </c>
      <c r="D192" s="181" t="s">
        <v>171</v>
      </c>
      <c r="E192" s="182">
        <v>1</v>
      </c>
      <c r="F192" s="183"/>
      <c r="G192" s="184">
        <f>ROUND(E192*F192,2)</f>
        <v>0</v>
      </c>
      <c r="H192" s="183"/>
      <c r="I192" s="184">
        <f>ROUND(E192*H192,2)</f>
        <v>0</v>
      </c>
      <c r="J192" s="183"/>
      <c r="K192" s="184">
        <f>ROUND(E192*J192,2)</f>
        <v>0</v>
      </c>
      <c r="L192" s="184">
        <v>15</v>
      </c>
      <c r="M192" s="184">
        <f>G192*(1+L192/100)</f>
        <v>0</v>
      </c>
      <c r="N192" s="184">
        <v>0</v>
      </c>
      <c r="O192" s="184">
        <f>ROUND(E192*N192,2)</f>
        <v>0</v>
      </c>
      <c r="P192" s="184">
        <v>0</v>
      </c>
      <c r="Q192" s="184">
        <f>ROUND(E192*P192,2)</f>
        <v>0</v>
      </c>
      <c r="R192" s="184"/>
      <c r="S192" s="184" t="s">
        <v>172</v>
      </c>
      <c r="T192" s="185" t="s">
        <v>173</v>
      </c>
      <c r="U192" s="159">
        <v>0</v>
      </c>
      <c r="V192" s="159">
        <f>ROUND(E192*U192,2)</f>
        <v>0</v>
      </c>
      <c r="W192" s="159"/>
      <c r="X192" s="159" t="s">
        <v>146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147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x14ac:dyDescent="0.2">
      <c r="A193" s="166" t="s">
        <v>140</v>
      </c>
      <c r="B193" s="167" t="s">
        <v>107</v>
      </c>
      <c r="C193" s="188" t="s">
        <v>108</v>
      </c>
      <c r="D193" s="168"/>
      <c r="E193" s="169"/>
      <c r="F193" s="170"/>
      <c r="G193" s="170">
        <f>SUMIF(AG194:AG194,"&lt;&gt;NOR",G194:G194)</f>
        <v>0</v>
      </c>
      <c r="H193" s="170"/>
      <c r="I193" s="170">
        <f>SUM(I194:I194)</f>
        <v>0</v>
      </c>
      <c r="J193" s="170"/>
      <c r="K193" s="170">
        <f>SUM(K194:K194)</f>
        <v>0</v>
      </c>
      <c r="L193" s="170"/>
      <c r="M193" s="170">
        <f>SUM(M194:M194)</f>
        <v>0</v>
      </c>
      <c r="N193" s="170"/>
      <c r="O193" s="170">
        <f>SUM(O194:O194)</f>
        <v>0</v>
      </c>
      <c r="P193" s="170"/>
      <c r="Q193" s="170">
        <f>SUM(Q194:Q194)</f>
        <v>0</v>
      </c>
      <c r="R193" s="170"/>
      <c r="S193" s="170"/>
      <c r="T193" s="171"/>
      <c r="U193" s="165"/>
      <c r="V193" s="165">
        <f>SUM(V194:V194)</f>
        <v>0</v>
      </c>
      <c r="W193" s="165"/>
      <c r="X193" s="165"/>
      <c r="AG193" t="s">
        <v>141</v>
      </c>
    </row>
    <row r="194" spans="1:60" outlineLevel="1" x14ac:dyDescent="0.2">
      <c r="A194" s="179">
        <v>69</v>
      </c>
      <c r="B194" s="180" t="s">
        <v>340</v>
      </c>
      <c r="C194" s="191" t="s">
        <v>341</v>
      </c>
      <c r="D194" s="181" t="s">
        <v>171</v>
      </c>
      <c r="E194" s="182">
        <v>1</v>
      </c>
      <c r="F194" s="183"/>
      <c r="G194" s="184">
        <f>ROUND(E194*F194,2)</f>
        <v>0</v>
      </c>
      <c r="H194" s="183"/>
      <c r="I194" s="184">
        <f>ROUND(E194*H194,2)</f>
        <v>0</v>
      </c>
      <c r="J194" s="183"/>
      <c r="K194" s="184">
        <f>ROUND(E194*J194,2)</f>
        <v>0</v>
      </c>
      <c r="L194" s="184">
        <v>15</v>
      </c>
      <c r="M194" s="184">
        <f>G194*(1+L194/100)</f>
        <v>0</v>
      </c>
      <c r="N194" s="184">
        <v>0</v>
      </c>
      <c r="O194" s="184">
        <f>ROUND(E194*N194,2)</f>
        <v>0</v>
      </c>
      <c r="P194" s="184">
        <v>0</v>
      </c>
      <c r="Q194" s="184">
        <f>ROUND(E194*P194,2)</f>
        <v>0</v>
      </c>
      <c r="R194" s="184"/>
      <c r="S194" s="184" t="s">
        <v>172</v>
      </c>
      <c r="T194" s="185" t="s">
        <v>173</v>
      </c>
      <c r="U194" s="159">
        <v>0</v>
      </c>
      <c r="V194" s="159">
        <f>ROUND(E194*U194,2)</f>
        <v>0</v>
      </c>
      <c r="W194" s="159"/>
      <c r="X194" s="159" t="s">
        <v>146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147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x14ac:dyDescent="0.2">
      <c r="A195" s="166" t="s">
        <v>140</v>
      </c>
      <c r="B195" s="167" t="s">
        <v>109</v>
      </c>
      <c r="C195" s="188" t="s">
        <v>110</v>
      </c>
      <c r="D195" s="168"/>
      <c r="E195" s="169"/>
      <c r="F195" s="170"/>
      <c r="G195" s="170">
        <f>SUMIF(AG196:AG227,"&lt;&gt;NOR",G196:G227)</f>
        <v>0</v>
      </c>
      <c r="H195" s="170"/>
      <c r="I195" s="170">
        <f>SUM(I196:I227)</f>
        <v>0</v>
      </c>
      <c r="J195" s="170"/>
      <c r="K195" s="170">
        <f>SUM(K196:K227)</f>
        <v>0</v>
      </c>
      <c r="L195" s="170"/>
      <c r="M195" s="170">
        <f>SUM(M196:M227)</f>
        <v>0</v>
      </c>
      <c r="N195" s="170"/>
      <c r="O195" s="170">
        <f>SUM(O196:O227)</f>
        <v>0</v>
      </c>
      <c r="P195" s="170"/>
      <c r="Q195" s="170">
        <f>SUM(Q196:Q227)</f>
        <v>0</v>
      </c>
      <c r="R195" s="170"/>
      <c r="S195" s="170"/>
      <c r="T195" s="171"/>
      <c r="U195" s="165"/>
      <c r="V195" s="165">
        <f>SUM(V196:V227)</f>
        <v>11.02</v>
      </c>
      <c r="W195" s="165"/>
      <c r="X195" s="165"/>
      <c r="AG195" t="s">
        <v>141</v>
      </c>
    </row>
    <row r="196" spans="1:60" outlineLevel="1" x14ac:dyDescent="0.2">
      <c r="A196" s="172">
        <v>70</v>
      </c>
      <c r="B196" s="173" t="s">
        <v>342</v>
      </c>
      <c r="C196" s="189" t="s">
        <v>343</v>
      </c>
      <c r="D196" s="174" t="s">
        <v>190</v>
      </c>
      <c r="E196" s="175">
        <v>1.0222899999999999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15</v>
      </c>
      <c r="M196" s="177">
        <f>G196*(1+L196/100)</f>
        <v>0</v>
      </c>
      <c r="N196" s="177">
        <v>0</v>
      </c>
      <c r="O196" s="177">
        <f>ROUND(E196*N196,2)</f>
        <v>0</v>
      </c>
      <c r="P196" s="177">
        <v>0</v>
      </c>
      <c r="Q196" s="177">
        <f>ROUND(E196*P196,2)</f>
        <v>0</v>
      </c>
      <c r="R196" s="177"/>
      <c r="S196" s="177" t="s">
        <v>145</v>
      </c>
      <c r="T196" s="178" t="s">
        <v>145</v>
      </c>
      <c r="U196" s="159">
        <v>2.0089999999999999</v>
      </c>
      <c r="V196" s="159">
        <f>ROUND(E196*U196,2)</f>
        <v>2.0499999999999998</v>
      </c>
      <c r="W196" s="159"/>
      <c r="X196" s="159" t="s">
        <v>344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345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0" t="s">
        <v>346</v>
      </c>
      <c r="D197" s="161"/>
      <c r="E197" s="162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149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0" t="s">
        <v>347</v>
      </c>
      <c r="D198" s="161"/>
      <c r="E198" s="162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149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0" t="s">
        <v>348</v>
      </c>
      <c r="D199" s="161"/>
      <c r="E199" s="162">
        <v>1.0222899999999999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2">
        <v>71</v>
      </c>
      <c r="B200" s="173" t="s">
        <v>349</v>
      </c>
      <c r="C200" s="189" t="s">
        <v>350</v>
      </c>
      <c r="D200" s="174" t="s">
        <v>190</v>
      </c>
      <c r="E200" s="175">
        <v>4.0891400000000004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15</v>
      </c>
      <c r="M200" s="177">
        <f>G200*(1+L200/100)</f>
        <v>0</v>
      </c>
      <c r="N200" s="177">
        <v>0</v>
      </c>
      <c r="O200" s="177">
        <f>ROUND(E200*N200,2)</f>
        <v>0</v>
      </c>
      <c r="P200" s="177">
        <v>0</v>
      </c>
      <c r="Q200" s="177">
        <f>ROUND(E200*P200,2)</f>
        <v>0</v>
      </c>
      <c r="R200" s="177"/>
      <c r="S200" s="177" t="s">
        <v>145</v>
      </c>
      <c r="T200" s="178" t="s">
        <v>145</v>
      </c>
      <c r="U200" s="159">
        <v>0.95899999999999996</v>
      </c>
      <c r="V200" s="159">
        <f>ROUND(E200*U200,2)</f>
        <v>3.92</v>
      </c>
      <c r="W200" s="159"/>
      <c r="X200" s="159" t="s">
        <v>344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345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0" t="s">
        <v>346</v>
      </c>
      <c r="D201" s="161"/>
      <c r="E201" s="162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149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90" t="s">
        <v>347</v>
      </c>
      <c r="D202" s="161"/>
      <c r="E202" s="162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149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90" t="s">
        <v>351</v>
      </c>
      <c r="D203" s="161"/>
      <c r="E203" s="162">
        <v>4.0891400000000004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149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2">
        <v>72</v>
      </c>
      <c r="B204" s="173" t="s">
        <v>352</v>
      </c>
      <c r="C204" s="189" t="s">
        <v>353</v>
      </c>
      <c r="D204" s="174" t="s">
        <v>190</v>
      </c>
      <c r="E204" s="175">
        <v>1.0222899999999999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15</v>
      </c>
      <c r="M204" s="177">
        <f>G204*(1+L204/100)</f>
        <v>0</v>
      </c>
      <c r="N204" s="177">
        <v>0</v>
      </c>
      <c r="O204" s="177">
        <f>ROUND(E204*N204,2)</f>
        <v>0</v>
      </c>
      <c r="P204" s="177">
        <v>0</v>
      </c>
      <c r="Q204" s="177">
        <f>ROUND(E204*P204,2)</f>
        <v>0</v>
      </c>
      <c r="R204" s="177"/>
      <c r="S204" s="177" t="s">
        <v>145</v>
      </c>
      <c r="T204" s="178" t="s">
        <v>145</v>
      </c>
      <c r="U204" s="159">
        <v>0.49</v>
      </c>
      <c r="V204" s="159">
        <f>ROUND(E204*U204,2)</f>
        <v>0.5</v>
      </c>
      <c r="W204" s="159"/>
      <c r="X204" s="159" t="s">
        <v>344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345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90" t="s">
        <v>346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149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0" t="s">
        <v>347</v>
      </c>
      <c r="D206" s="161"/>
      <c r="E206" s="162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0" t="s">
        <v>348</v>
      </c>
      <c r="D207" s="161"/>
      <c r="E207" s="162">
        <v>1.0222899999999999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149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2">
        <v>73</v>
      </c>
      <c r="B208" s="173" t="s">
        <v>354</v>
      </c>
      <c r="C208" s="189" t="s">
        <v>355</v>
      </c>
      <c r="D208" s="174" t="s">
        <v>190</v>
      </c>
      <c r="E208" s="175">
        <v>19.42343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15</v>
      </c>
      <c r="M208" s="177">
        <f>G208*(1+L208/100)</f>
        <v>0</v>
      </c>
      <c r="N208" s="177">
        <v>0</v>
      </c>
      <c r="O208" s="177">
        <f>ROUND(E208*N208,2)</f>
        <v>0</v>
      </c>
      <c r="P208" s="177">
        <v>0</v>
      </c>
      <c r="Q208" s="177">
        <f>ROUND(E208*P208,2)</f>
        <v>0</v>
      </c>
      <c r="R208" s="177"/>
      <c r="S208" s="177" t="s">
        <v>145</v>
      </c>
      <c r="T208" s="178" t="s">
        <v>145</v>
      </c>
      <c r="U208" s="159">
        <v>0</v>
      </c>
      <c r="V208" s="159">
        <f>ROUND(E208*U208,2)</f>
        <v>0</v>
      </c>
      <c r="W208" s="159"/>
      <c r="X208" s="159" t="s">
        <v>344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345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0" t="s">
        <v>346</v>
      </c>
      <c r="D209" s="161"/>
      <c r="E209" s="162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149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0" t="s">
        <v>347</v>
      </c>
      <c r="D210" s="161"/>
      <c r="E210" s="162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149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0" t="s">
        <v>356</v>
      </c>
      <c r="D211" s="161"/>
      <c r="E211" s="162">
        <v>19.42343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72">
        <v>74</v>
      </c>
      <c r="B212" s="173" t="s">
        <v>357</v>
      </c>
      <c r="C212" s="189" t="s">
        <v>358</v>
      </c>
      <c r="D212" s="174" t="s">
        <v>190</v>
      </c>
      <c r="E212" s="175">
        <v>1.0222899999999999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15</v>
      </c>
      <c r="M212" s="177">
        <f>G212*(1+L212/100)</f>
        <v>0</v>
      </c>
      <c r="N212" s="177">
        <v>0</v>
      </c>
      <c r="O212" s="177">
        <f>ROUND(E212*N212,2)</f>
        <v>0</v>
      </c>
      <c r="P212" s="177">
        <v>0</v>
      </c>
      <c r="Q212" s="177">
        <f>ROUND(E212*P212,2)</f>
        <v>0</v>
      </c>
      <c r="R212" s="177"/>
      <c r="S212" s="177" t="s">
        <v>145</v>
      </c>
      <c r="T212" s="178" t="s">
        <v>145</v>
      </c>
      <c r="U212" s="159">
        <v>0.752</v>
      </c>
      <c r="V212" s="159">
        <f>ROUND(E212*U212,2)</f>
        <v>0.77</v>
      </c>
      <c r="W212" s="159"/>
      <c r="X212" s="159" t="s">
        <v>344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345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0" t="s">
        <v>346</v>
      </c>
      <c r="D213" s="161"/>
      <c r="E213" s="162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149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0" t="s">
        <v>347</v>
      </c>
      <c r="D214" s="161"/>
      <c r="E214" s="162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90" t="s">
        <v>348</v>
      </c>
      <c r="D215" s="161"/>
      <c r="E215" s="162">
        <v>1.0222899999999999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2">
        <v>75</v>
      </c>
      <c r="B216" s="173" t="s">
        <v>359</v>
      </c>
      <c r="C216" s="189" t="s">
        <v>360</v>
      </c>
      <c r="D216" s="174" t="s">
        <v>190</v>
      </c>
      <c r="E216" s="175">
        <v>10.222860000000001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15</v>
      </c>
      <c r="M216" s="177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7"/>
      <c r="S216" s="177" t="s">
        <v>145</v>
      </c>
      <c r="T216" s="178" t="s">
        <v>145</v>
      </c>
      <c r="U216" s="159">
        <v>0.36</v>
      </c>
      <c r="V216" s="159">
        <f>ROUND(E216*U216,2)</f>
        <v>3.68</v>
      </c>
      <c r="W216" s="159"/>
      <c r="X216" s="159" t="s">
        <v>344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345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0" t="s">
        <v>346</v>
      </c>
      <c r="D217" s="161"/>
      <c r="E217" s="162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0" t="s">
        <v>347</v>
      </c>
      <c r="D218" s="161"/>
      <c r="E218" s="162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149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0" t="s">
        <v>361</v>
      </c>
      <c r="D219" s="161"/>
      <c r="E219" s="162">
        <v>10.222860000000001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2">
        <v>76</v>
      </c>
      <c r="B220" s="173" t="s">
        <v>362</v>
      </c>
      <c r="C220" s="189" t="s">
        <v>363</v>
      </c>
      <c r="D220" s="174" t="s">
        <v>190</v>
      </c>
      <c r="E220" s="175">
        <v>1.0222899999999999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15</v>
      </c>
      <c r="M220" s="177">
        <f>G220*(1+L220/100)</f>
        <v>0</v>
      </c>
      <c r="N220" s="177">
        <v>0</v>
      </c>
      <c r="O220" s="177">
        <f>ROUND(E220*N220,2)</f>
        <v>0</v>
      </c>
      <c r="P220" s="177">
        <v>0</v>
      </c>
      <c r="Q220" s="177">
        <f>ROUND(E220*P220,2)</f>
        <v>0</v>
      </c>
      <c r="R220" s="177"/>
      <c r="S220" s="177" t="s">
        <v>145</v>
      </c>
      <c r="T220" s="178" t="s">
        <v>145</v>
      </c>
      <c r="U220" s="159">
        <v>9.9000000000000005E-2</v>
      </c>
      <c r="V220" s="159">
        <f>ROUND(E220*U220,2)</f>
        <v>0.1</v>
      </c>
      <c r="W220" s="159"/>
      <c r="X220" s="159" t="s">
        <v>344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345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0" t="s">
        <v>346</v>
      </c>
      <c r="D221" s="161"/>
      <c r="E221" s="162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90" t="s">
        <v>347</v>
      </c>
      <c r="D222" s="161"/>
      <c r="E222" s="162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149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0" t="s">
        <v>348</v>
      </c>
      <c r="D223" s="161"/>
      <c r="E223" s="162">
        <v>1.0222899999999999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2">
        <v>77</v>
      </c>
      <c r="B224" s="173" t="s">
        <v>364</v>
      </c>
      <c r="C224" s="189" t="s">
        <v>365</v>
      </c>
      <c r="D224" s="174" t="s">
        <v>190</v>
      </c>
      <c r="E224" s="175">
        <v>1.0222899999999999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15</v>
      </c>
      <c r="M224" s="177">
        <f>G224*(1+L224/100)</f>
        <v>0</v>
      </c>
      <c r="N224" s="177">
        <v>0</v>
      </c>
      <c r="O224" s="177">
        <f>ROUND(E224*N224,2)</f>
        <v>0</v>
      </c>
      <c r="P224" s="177">
        <v>0</v>
      </c>
      <c r="Q224" s="177">
        <f>ROUND(E224*P224,2)</f>
        <v>0</v>
      </c>
      <c r="R224" s="177"/>
      <c r="S224" s="177" t="s">
        <v>145</v>
      </c>
      <c r="T224" s="178" t="s">
        <v>145</v>
      </c>
      <c r="U224" s="159">
        <v>0</v>
      </c>
      <c r="V224" s="159">
        <f>ROUND(E224*U224,2)</f>
        <v>0</v>
      </c>
      <c r="W224" s="159"/>
      <c r="X224" s="159" t="s">
        <v>344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345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0" t="s">
        <v>346</v>
      </c>
      <c r="D225" s="161"/>
      <c r="E225" s="162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0" t="s">
        <v>347</v>
      </c>
      <c r="D226" s="161"/>
      <c r="E226" s="162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149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0" t="s">
        <v>348</v>
      </c>
      <c r="D227" s="161"/>
      <c r="E227" s="162">
        <v>1.0222899999999999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x14ac:dyDescent="0.2">
      <c r="A228" s="3"/>
      <c r="B228" s="4"/>
      <c r="C228" s="195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v>15</v>
      </c>
      <c r="AF228">
        <v>21</v>
      </c>
      <c r="AG228" t="s">
        <v>127</v>
      </c>
    </row>
    <row r="229" spans="1:60" x14ac:dyDescent="0.2">
      <c r="A229" s="152"/>
      <c r="B229" s="153" t="s">
        <v>29</v>
      </c>
      <c r="C229" s="196"/>
      <c r="D229" s="154"/>
      <c r="E229" s="155"/>
      <c r="F229" s="155"/>
      <c r="G229" s="187">
        <f>G8+G11+G18+G29+G32+G37+G41+G46+G54+G56+G58+G60+G72+G78+G80+G84+G90+G136+G170+G172+G189+G191+G193+G195</f>
        <v>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f>SUMIF(L7:L227,AE228,G7:G227)</f>
        <v>0</v>
      </c>
      <c r="AF229">
        <f>SUMIF(L7:L227,AF228,G7:G227)</f>
        <v>0</v>
      </c>
      <c r="AG229" t="s">
        <v>366</v>
      </c>
    </row>
    <row r="230" spans="1:60" x14ac:dyDescent="0.2">
      <c r="C230" s="197"/>
      <c r="D230" s="10"/>
      <c r="AG230" t="s">
        <v>367</v>
      </c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114</v>
      </c>
      <c r="B1" s="254"/>
      <c r="C1" s="254"/>
      <c r="D1" s="254"/>
      <c r="E1" s="254"/>
      <c r="F1" s="254"/>
      <c r="G1" s="254"/>
      <c r="AG1" t="s">
        <v>115</v>
      </c>
    </row>
    <row r="2" spans="1:60" ht="24.95" customHeight="1" x14ac:dyDescent="0.2">
      <c r="A2" s="141" t="s">
        <v>7</v>
      </c>
      <c r="B2" s="49" t="s">
        <v>43</v>
      </c>
      <c r="C2" s="255" t="s">
        <v>411</v>
      </c>
      <c r="D2" s="256"/>
      <c r="E2" s="256"/>
      <c r="F2" s="256"/>
      <c r="G2" s="257"/>
      <c r="AG2" t="s">
        <v>116</v>
      </c>
    </row>
    <row r="3" spans="1:60" ht="24.95" customHeight="1" x14ac:dyDescent="0.2">
      <c r="A3" s="141" t="s">
        <v>8</v>
      </c>
      <c r="B3" s="49" t="s">
        <v>53</v>
      </c>
      <c r="C3" s="255" t="s">
        <v>411</v>
      </c>
      <c r="D3" s="256"/>
      <c r="E3" s="256"/>
      <c r="F3" s="256"/>
      <c r="G3" s="257"/>
      <c r="AC3" s="123" t="s">
        <v>116</v>
      </c>
      <c r="AG3" t="s">
        <v>117</v>
      </c>
    </row>
    <row r="4" spans="1:60" ht="24.95" customHeight="1" x14ac:dyDescent="0.2">
      <c r="A4" s="142" t="s">
        <v>9</v>
      </c>
      <c r="B4" s="143" t="s">
        <v>55</v>
      </c>
      <c r="C4" s="258" t="s">
        <v>56</v>
      </c>
      <c r="D4" s="259"/>
      <c r="E4" s="259"/>
      <c r="F4" s="259"/>
      <c r="G4" s="260"/>
      <c r="AG4" t="s">
        <v>118</v>
      </c>
    </row>
    <row r="5" spans="1:60" x14ac:dyDescent="0.2">
      <c r="D5" s="10"/>
    </row>
    <row r="6" spans="1:60" ht="38.25" x14ac:dyDescent="0.2">
      <c r="A6" s="145" t="s">
        <v>119</v>
      </c>
      <c r="B6" s="147" t="s">
        <v>120</v>
      </c>
      <c r="C6" s="147" t="s">
        <v>121</v>
      </c>
      <c r="D6" s="146" t="s">
        <v>122</v>
      </c>
      <c r="E6" s="145" t="s">
        <v>123</v>
      </c>
      <c r="F6" s="144" t="s">
        <v>124</v>
      </c>
      <c r="G6" s="145" t="s">
        <v>29</v>
      </c>
      <c r="H6" s="148" t="s">
        <v>30</v>
      </c>
      <c r="I6" s="148" t="s">
        <v>125</v>
      </c>
      <c r="J6" s="148" t="s">
        <v>31</v>
      </c>
      <c r="K6" s="148" t="s">
        <v>126</v>
      </c>
      <c r="L6" s="148" t="s">
        <v>127</v>
      </c>
      <c r="M6" s="148" t="s">
        <v>128</v>
      </c>
      <c r="N6" s="148" t="s">
        <v>129</v>
      </c>
      <c r="O6" s="148" t="s">
        <v>130</v>
      </c>
      <c r="P6" s="148" t="s">
        <v>131</v>
      </c>
      <c r="Q6" s="148" t="s">
        <v>132</v>
      </c>
      <c r="R6" s="148" t="s">
        <v>133</v>
      </c>
      <c r="S6" s="148" t="s">
        <v>134</v>
      </c>
      <c r="T6" s="148" t="s">
        <v>135</v>
      </c>
      <c r="U6" s="148" t="s">
        <v>136</v>
      </c>
      <c r="V6" s="148" t="s">
        <v>137</v>
      </c>
      <c r="W6" s="148" t="s">
        <v>138</v>
      </c>
      <c r="X6" s="148" t="s">
        <v>139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140</v>
      </c>
      <c r="B8" s="167" t="s">
        <v>63</v>
      </c>
      <c r="C8" s="188" t="s">
        <v>64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70"/>
      <c r="O8" s="170">
        <f>SUM(O9:O10)</f>
        <v>0.04</v>
      </c>
      <c r="P8" s="170"/>
      <c r="Q8" s="170">
        <f>SUM(Q9:Q10)</f>
        <v>0</v>
      </c>
      <c r="R8" s="170"/>
      <c r="S8" s="170"/>
      <c r="T8" s="171"/>
      <c r="U8" s="165"/>
      <c r="V8" s="165">
        <f>SUM(V9:V10)</f>
        <v>5.8</v>
      </c>
      <c r="W8" s="165"/>
      <c r="X8" s="165"/>
      <c r="AG8" t="s">
        <v>141</v>
      </c>
    </row>
    <row r="9" spans="1:60" ht="22.5" outlineLevel="1" x14ac:dyDescent="0.2">
      <c r="A9" s="172">
        <v>1</v>
      </c>
      <c r="B9" s="173" t="s">
        <v>142</v>
      </c>
      <c r="C9" s="189" t="s">
        <v>143</v>
      </c>
      <c r="D9" s="174" t="s">
        <v>144</v>
      </c>
      <c r="E9" s="175">
        <v>3.5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7">
        <v>1.1560000000000001E-2</v>
      </c>
      <c r="O9" s="177">
        <f>ROUND(E9*N9,2)</f>
        <v>0.04</v>
      </c>
      <c r="P9" s="177">
        <v>0</v>
      </c>
      <c r="Q9" s="177">
        <f>ROUND(E9*P9,2)</f>
        <v>0</v>
      </c>
      <c r="R9" s="177"/>
      <c r="S9" s="177" t="s">
        <v>145</v>
      </c>
      <c r="T9" s="178" t="s">
        <v>145</v>
      </c>
      <c r="U9" s="159">
        <v>1.6579999999999999</v>
      </c>
      <c r="V9" s="159">
        <f>ROUND(E9*U9,2)</f>
        <v>5.8</v>
      </c>
      <c r="W9" s="159"/>
      <c r="X9" s="159" t="s">
        <v>146</v>
      </c>
      <c r="Y9" s="149"/>
      <c r="Z9" s="149"/>
      <c r="AA9" s="149"/>
      <c r="AB9" s="149"/>
      <c r="AC9" s="149"/>
      <c r="AD9" s="149"/>
      <c r="AE9" s="149"/>
      <c r="AF9" s="149"/>
      <c r="AG9" s="149" t="s">
        <v>147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0" t="s">
        <v>148</v>
      </c>
      <c r="D10" s="161"/>
      <c r="E10" s="162">
        <v>3.5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6" t="s">
        <v>140</v>
      </c>
      <c r="B11" s="167" t="s">
        <v>65</v>
      </c>
      <c r="C11" s="188" t="s">
        <v>66</v>
      </c>
      <c r="D11" s="168"/>
      <c r="E11" s="169"/>
      <c r="F11" s="170"/>
      <c r="G11" s="170">
        <f>SUMIF(AG12:AG17,"&lt;&gt;NOR",G12:G17)</f>
        <v>0</v>
      </c>
      <c r="H11" s="170"/>
      <c r="I11" s="170">
        <f>SUM(I12:I17)</f>
        <v>0</v>
      </c>
      <c r="J11" s="170"/>
      <c r="K11" s="170">
        <f>SUM(K12:K17)</f>
        <v>0</v>
      </c>
      <c r="L11" s="170"/>
      <c r="M11" s="170">
        <f>SUM(M12:M17)</f>
        <v>0</v>
      </c>
      <c r="N11" s="170"/>
      <c r="O11" s="170">
        <f>SUM(O12:O17)</f>
        <v>0.35</v>
      </c>
      <c r="P11" s="170"/>
      <c r="Q11" s="170">
        <f>SUM(Q12:Q17)</f>
        <v>0</v>
      </c>
      <c r="R11" s="170"/>
      <c r="S11" s="170"/>
      <c r="T11" s="171"/>
      <c r="U11" s="165"/>
      <c r="V11" s="165">
        <f>SUM(V12:V17)</f>
        <v>2.54</v>
      </c>
      <c r="W11" s="165"/>
      <c r="X11" s="165"/>
      <c r="AG11" t="s">
        <v>141</v>
      </c>
    </row>
    <row r="12" spans="1:60" outlineLevel="1" x14ac:dyDescent="0.2">
      <c r="A12" s="172">
        <v>2</v>
      </c>
      <c r="B12" s="173" t="s">
        <v>150</v>
      </c>
      <c r="C12" s="189" t="s">
        <v>151</v>
      </c>
      <c r="D12" s="174" t="s">
        <v>144</v>
      </c>
      <c r="E12" s="175">
        <v>2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15</v>
      </c>
      <c r="M12" s="177">
        <f>G12*(1+L12/100)</f>
        <v>0</v>
      </c>
      <c r="N12" s="177">
        <v>1.0200000000000001E-3</v>
      </c>
      <c r="O12" s="177">
        <f>ROUND(E12*N12,2)</f>
        <v>0</v>
      </c>
      <c r="P12" s="177">
        <v>0</v>
      </c>
      <c r="Q12" s="177">
        <f>ROUND(E12*P12,2)</f>
        <v>0</v>
      </c>
      <c r="R12" s="177"/>
      <c r="S12" s="177" t="s">
        <v>145</v>
      </c>
      <c r="T12" s="178" t="s">
        <v>145</v>
      </c>
      <c r="U12" s="159">
        <v>0.36</v>
      </c>
      <c r="V12" s="159">
        <f>ROUND(E12*U12,2)</f>
        <v>0.72</v>
      </c>
      <c r="W12" s="159"/>
      <c r="X12" s="159" t="s">
        <v>146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0" t="s">
        <v>152</v>
      </c>
      <c r="D13" s="161"/>
      <c r="E13" s="162">
        <v>2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2">
        <v>3</v>
      </c>
      <c r="B14" s="173" t="s">
        <v>153</v>
      </c>
      <c r="C14" s="189" t="s">
        <v>154</v>
      </c>
      <c r="D14" s="174" t="s">
        <v>155</v>
      </c>
      <c r="E14" s="175">
        <v>1.4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15</v>
      </c>
      <c r="M14" s="177">
        <f>G14*(1+L14/100)</f>
        <v>0</v>
      </c>
      <c r="N14" s="177">
        <v>0.11772000000000001</v>
      </c>
      <c r="O14" s="177">
        <f>ROUND(E14*N14,2)</f>
        <v>0.16</v>
      </c>
      <c r="P14" s="177">
        <v>0</v>
      </c>
      <c r="Q14" s="177">
        <f>ROUND(E14*P14,2)</f>
        <v>0</v>
      </c>
      <c r="R14" s="177"/>
      <c r="S14" s="177" t="s">
        <v>145</v>
      </c>
      <c r="T14" s="178" t="s">
        <v>145</v>
      </c>
      <c r="U14" s="159">
        <v>0.67400000000000004</v>
      </c>
      <c r="V14" s="159">
        <f>ROUND(E14*U14,2)</f>
        <v>0.94</v>
      </c>
      <c r="W14" s="159"/>
      <c r="X14" s="159" t="s">
        <v>146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147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0" t="s">
        <v>156</v>
      </c>
      <c r="D15" s="161"/>
      <c r="E15" s="162">
        <v>1.4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2">
        <v>4</v>
      </c>
      <c r="B16" s="173" t="s">
        <v>157</v>
      </c>
      <c r="C16" s="189" t="s">
        <v>158</v>
      </c>
      <c r="D16" s="174" t="s">
        <v>155</v>
      </c>
      <c r="E16" s="175">
        <v>1.2450000000000001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15</v>
      </c>
      <c r="M16" s="177">
        <f>G16*(1+L16/100)</f>
        <v>0</v>
      </c>
      <c r="N16" s="177">
        <v>0.15262000000000001</v>
      </c>
      <c r="O16" s="177">
        <f>ROUND(E16*N16,2)</f>
        <v>0.19</v>
      </c>
      <c r="P16" s="177">
        <v>0</v>
      </c>
      <c r="Q16" s="177">
        <f>ROUND(E16*P16,2)</f>
        <v>0</v>
      </c>
      <c r="R16" s="177"/>
      <c r="S16" s="177" t="s">
        <v>145</v>
      </c>
      <c r="T16" s="178" t="s">
        <v>145</v>
      </c>
      <c r="U16" s="159">
        <v>0.70399999999999996</v>
      </c>
      <c r="V16" s="159">
        <f>ROUND(E16*U16,2)</f>
        <v>0.88</v>
      </c>
      <c r="W16" s="159"/>
      <c r="X16" s="159" t="s">
        <v>146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147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0" t="s">
        <v>159</v>
      </c>
      <c r="D17" s="161"/>
      <c r="E17" s="162">
        <v>1.25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6" t="s">
        <v>140</v>
      </c>
      <c r="B18" s="167" t="s">
        <v>67</v>
      </c>
      <c r="C18" s="188" t="s">
        <v>68</v>
      </c>
      <c r="D18" s="168"/>
      <c r="E18" s="169"/>
      <c r="F18" s="170"/>
      <c r="G18" s="170">
        <f>SUMIF(AG19:AG28,"&lt;&gt;NOR",G19:G28)</f>
        <v>0</v>
      </c>
      <c r="H18" s="170"/>
      <c r="I18" s="170">
        <f>SUM(I19:I28)</f>
        <v>0</v>
      </c>
      <c r="J18" s="170"/>
      <c r="K18" s="170">
        <f>SUM(K19:K28)</f>
        <v>0</v>
      </c>
      <c r="L18" s="170"/>
      <c r="M18" s="170">
        <f>SUM(M19:M28)</f>
        <v>0</v>
      </c>
      <c r="N18" s="170"/>
      <c r="O18" s="170">
        <f>SUM(O19:O28)</f>
        <v>0.67999999999999994</v>
      </c>
      <c r="P18" s="170"/>
      <c r="Q18" s="170">
        <f>SUM(Q19:Q28)</f>
        <v>0</v>
      </c>
      <c r="R18" s="170"/>
      <c r="S18" s="170"/>
      <c r="T18" s="171"/>
      <c r="U18" s="165"/>
      <c r="V18" s="165">
        <f>SUM(V19:V28)</f>
        <v>14.91</v>
      </c>
      <c r="W18" s="165"/>
      <c r="X18" s="165"/>
      <c r="AG18" t="s">
        <v>141</v>
      </c>
    </row>
    <row r="19" spans="1:60" outlineLevel="1" x14ac:dyDescent="0.2">
      <c r="A19" s="172">
        <v>5</v>
      </c>
      <c r="B19" s="173" t="s">
        <v>160</v>
      </c>
      <c r="C19" s="189" t="s">
        <v>161</v>
      </c>
      <c r="D19" s="174" t="s">
        <v>155</v>
      </c>
      <c r="E19" s="175">
        <v>18.2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7">
        <v>1.583E-2</v>
      </c>
      <c r="O19" s="177">
        <f>ROUND(E19*N19,2)</f>
        <v>0.28999999999999998</v>
      </c>
      <c r="P19" s="177">
        <v>0</v>
      </c>
      <c r="Q19" s="177">
        <f>ROUND(E19*P19,2)</f>
        <v>0</v>
      </c>
      <c r="R19" s="177"/>
      <c r="S19" s="177" t="s">
        <v>145</v>
      </c>
      <c r="T19" s="178" t="s">
        <v>145</v>
      </c>
      <c r="U19" s="159">
        <v>0.37</v>
      </c>
      <c r="V19" s="159">
        <f>ROUND(E19*U19,2)</f>
        <v>6.73</v>
      </c>
      <c r="W19" s="159"/>
      <c r="X19" s="159" t="s">
        <v>146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0" t="s">
        <v>162</v>
      </c>
      <c r="D20" s="161"/>
      <c r="E20" s="162">
        <v>16.399999999999999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0" t="s">
        <v>163</v>
      </c>
      <c r="D21" s="161"/>
      <c r="E21" s="162">
        <v>3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0" t="s">
        <v>164</v>
      </c>
      <c r="D22" s="161"/>
      <c r="E22" s="162">
        <v>-1.2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2">
        <v>6</v>
      </c>
      <c r="B23" s="173" t="s">
        <v>165</v>
      </c>
      <c r="C23" s="189" t="s">
        <v>166</v>
      </c>
      <c r="D23" s="174" t="s">
        <v>155</v>
      </c>
      <c r="E23" s="175">
        <v>18.2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7">
        <v>2.0750000000000001E-2</v>
      </c>
      <c r="O23" s="177">
        <f>ROUND(E23*N23,2)</f>
        <v>0.38</v>
      </c>
      <c r="P23" s="177">
        <v>0</v>
      </c>
      <c r="Q23" s="177">
        <f>ROUND(E23*P23,2)</f>
        <v>0</v>
      </c>
      <c r="R23" s="177"/>
      <c r="S23" s="177" t="s">
        <v>145</v>
      </c>
      <c r="T23" s="178" t="s">
        <v>145</v>
      </c>
      <c r="U23" s="159">
        <v>0.37</v>
      </c>
      <c r="V23" s="159">
        <f>ROUND(E23*U23,2)</f>
        <v>6.73</v>
      </c>
      <c r="W23" s="159"/>
      <c r="X23" s="159" t="s">
        <v>146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147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0" t="s">
        <v>162</v>
      </c>
      <c r="D24" s="161"/>
      <c r="E24" s="162">
        <v>16.399999999999999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0" t="s">
        <v>163</v>
      </c>
      <c r="D25" s="161"/>
      <c r="E25" s="162">
        <v>3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164</v>
      </c>
      <c r="D26" s="161"/>
      <c r="E26" s="162">
        <v>-1.2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149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2">
        <v>7</v>
      </c>
      <c r="B27" s="173" t="s">
        <v>167</v>
      </c>
      <c r="C27" s="189" t="s">
        <v>168</v>
      </c>
      <c r="D27" s="174" t="s">
        <v>155</v>
      </c>
      <c r="E27" s="175">
        <v>3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7">
        <v>3.6700000000000001E-3</v>
      </c>
      <c r="O27" s="177">
        <f>ROUND(E27*N27,2)</f>
        <v>0.01</v>
      </c>
      <c r="P27" s="177">
        <v>0</v>
      </c>
      <c r="Q27" s="177">
        <f>ROUND(E27*P27,2)</f>
        <v>0</v>
      </c>
      <c r="R27" s="177"/>
      <c r="S27" s="177" t="s">
        <v>145</v>
      </c>
      <c r="T27" s="178" t="s">
        <v>145</v>
      </c>
      <c r="U27" s="159">
        <v>0.48199999999999998</v>
      </c>
      <c r="V27" s="159">
        <f>ROUND(E27*U27,2)</f>
        <v>1.45</v>
      </c>
      <c r="W27" s="159"/>
      <c r="X27" s="159" t="s">
        <v>146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0" t="s">
        <v>163</v>
      </c>
      <c r="D28" s="161"/>
      <c r="E28" s="162">
        <v>3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6" t="s">
        <v>140</v>
      </c>
      <c r="B29" s="167" t="s">
        <v>69</v>
      </c>
      <c r="C29" s="188" t="s">
        <v>70</v>
      </c>
      <c r="D29" s="168"/>
      <c r="E29" s="169"/>
      <c r="F29" s="170"/>
      <c r="G29" s="170">
        <f>SUMIF(AG30:AG31,"&lt;&gt;NOR",G30:G31)</f>
        <v>0</v>
      </c>
      <c r="H29" s="170"/>
      <c r="I29" s="170">
        <f>SUM(I30:I31)</f>
        <v>0</v>
      </c>
      <c r="J29" s="170"/>
      <c r="K29" s="170">
        <f>SUM(K30:K31)</f>
        <v>0</v>
      </c>
      <c r="L29" s="170"/>
      <c r="M29" s="170">
        <f>SUM(M30:M31)</f>
        <v>0</v>
      </c>
      <c r="N29" s="170"/>
      <c r="O29" s="170">
        <f>SUM(O30:O31)</f>
        <v>0</v>
      </c>
      <c r="P29" s="170"/>
      <c r="Q29" s="170">
        <f>SUM(Q30:Q31)</f>
        <v>0</v>
      </c>
      <c r="R29" s="170"/>
      <c r="S29" s="170"/>
      <c r="T29" s="171"/>
      <c r="U29" s="165"/>
      <c r="V29" s="165">
        <f>SUM(V30:V31)</f>
        <v>3.08</v>
      </c>
      <c r="W29" s="165"/>
      <c r="X29" s="165"/>
      <c r="AG29" t="s">
        <v>141</v>
      </c>
    </row>
    <row r="30" spans="1:60" outlineLevel="1" x14ac:dyDescent="0.2">
      <c r="A30" s="179">
        <v>8</v>
      </c>
      <c r="B30" s="180" t="s">
        <v>169</v>
      </c>
      <c r="C30" s="191" t="s">
        <v>170</v>
      </c>
      <c r="D30" s="181" t="s">
        <v>171</v>
      </c>
      <c r="E30" s="182">
        <v>1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15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/>
      <c r="S30" s="184" t="s">
        <v>172</v>
      </c>
      <c r="T30" s="185" t="s">
        <v>173</v>
      </c>
      <c r="U30" s="159">
        <v>0</v>
      </c>
      <c r="V30" s="159">
        <f>ROUND(E30*U30,2)</f>
        <v>0</v>
      </c>
      <c r="W30" s="159"/>
      <c r="X30" s="159" t="s">
        <v>146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9">
        <v>9</v>
      </c>
      <c r="B31" s="180" t="s">
        <v>174</v>
      </c>
      <c r="C31" s="191" t="s">
        <v>175</v>
      </c>
      <c r="D31" s="181" t="s">
        <v>155</v>
      </c>
      <c r="E31" s="182">
        <v>10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15</v>
      </c>
      <c r="M31" s="184">
        <f>G31*(1+L31/100)</f>
        <v>0</v>
      </c>
      <c r="N31" s="184">
        <v>4.0000000000000003E-5</v>
      </c>
      <c r="O31" s="184">
        <f>ROUND(E31*N31,2)</f>
        <v>0</v>
      </c>
      <c r="P31" s="184">
        <v>0</v>
      </c>
      <c r="Q31" s="184">
        <f>ROUND(E31*P31,2)</f>
        <v>0</v>
      </c>
      <c r="R31" s="184"/>
      <c r="S31" s="184" t="s">
        <v>145</v>
      </c>
      <c r="T31" s="185" t="s">
        <v>145</v>
      </c>
      <c r="U31" s="159">
        <v>0.308</v>
      </c>
      <c r="V31" s="159">
        <f>ROUND(E31*U31,2)</f>
        <v>3.08</v>
      </c>
      <c r="W31" s="159"/>
      <c r="X31" s="159" t="s">
        <v>146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147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6" t="s">
        <v>140</v>
      </c>
      <c r="B32" s="167" t="s">
        <v>71</v>
      </c>
      <c r="C32" s="188" t="s">
        <v>72</v>
      </c>
      <c r="D32" s="168"/>
      <c r="E32" s="169"/>
      <c r="F32" s="170"/>
      <c r="G32" s="170">
        <f>SUMIF(AG33:AG36,"&lt;&gt;NOR",G33:G36)</f>
        <v>0</v>
      </c>
      <c r="H32" s="170"/>
      <c r="I32" s="170">
        <f>SUM(I33:I36)</f>
        <v>0</v>
      </c>
      <c r="J32" s="170"/>
      <c r="K32" s="170">
        <f>SUM(K33:K36)</f>
        <v>0</v>
      </c>
      <c r="L32" s="170"/>
      <c r="M32" s="170">
        <f>SUM(M33:M36)</f>
        <v>0</v>
      </c>
      <c r="N32" s="170"/>
      <c r="O32" s="170">
        <f>SUM(O33:O36)</f>
        <v>0</v>
      </c>
      <c r="P32" s="170"/>
      <c r="Q32" s="170">
        <f>SUM(Q33:Q36)</f>
        <v>7.0000000000000007E-2</v>
      </c>
      <c r="R32" s="170"/>
      <c r="S32" s="170"/>
      <c r="T32" s="171"/>
      <c r="U32" s="165"/>
      <c r="V32" s="165">
        <f>SUM(V33:V36)</f>
        <v>0.91</v>
      </c>
      <c r="W32" s="165"/>
      <c r="X32" s="165"/>
      <c r="AG32" t="s">
        <v>141</v>
      </c>
    </row>
    <row r="33" spans="1:60" outlineLevel="1" x14ac:dyDescent="0.2">
      <c r="A33" s="172">
        <v>10</v>
      </c>
      <c r="B33" s="173" t="s">
        <v>176</v>
      </c>
      <c r="C33" s="189" t="s">
        <v>177</v>
      </c>
      <c r="D33" s="174" t="s">
        <v>155</v>
      </c>
      <c r="E33" s="175">
        <v>3.7227999999999999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15</v>
      </c>
      <c r="M33" s="177">
        <f>G33*(1+L33/100)</f>
        <v>0</v>
      </c>
      <c r="N33" s="177">
        <v>0</v>
      </c>
      <c r="O33" s="177">
        <f>ROUND(E33*N33,2)</f>
        <v>0</v>
      </c>
      <c r="P33" s="177">
        <v>0.02</v>
      </c>
      <c r="Q33" s="177">
        <f>ROUND(E33*P33,2)</f>
        <v>7.0000000000000007E-2</v>
      </c>
      <c r="R33" s="177"/>
      <c r="S33" s="177" t="s">
        <v>145</v>
      </c>
      <c r="T33" s="178" t="s">
        <v>145</v>
      </c>
      <c r="U33" s="159">
        <v>0.23</v>
      </c>
      <c r="V33" s="159">
        <f>ROUND(E33*U33,2)</f>
        <v>0.86</v>
      </c>
      <c r="W33" s="159"/>
      <c r="X33" s="159" t="s">
        <v>146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0" t="s">
        <v>178</v>
      </c>
      <c r="D34" s="161"/>
      <c r="E34" s="162">
        <v>4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0" t="s">
        <v>179</v>
      </c>
      <c r="D35" s="161"/>
      <c r="E35" s="162">
        <v>-0.28000000000000003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149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9">
        <v>11</v>
      </c>
      <c r="B36" s="180" t="s">
        <v>180</v>
      </c>
      <c r="C36" s="191" t="s">
        <v>181</v>
      </c>
      <c r="D36" s="181" t="s">
        <v>182</v>
      </c>
      <c r="E36" s="182">
        <v>1</v>
      </c>
      <c r="F36" s="183"/>
      <c r="G36" s="184">
        <f>ROUND(E36*F36,2)</f>
        <v>0</v>
      </c>
      <c r="H36" s="183"/>
      <c r="I36" s="184">
        <f>ROUND(E36*H36,2)</f>
        <v>0</v>
      </c>
      <c r="J36" s="183"/>
      <c r="K36" s="184">
        <f>ROUND(E36*J36,2)</f>
        <v>0</v>
      </c>
      <c r="L36" s="184">
        <v>15</v>
      </c>
      <c r="M36" s="184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4"/>
      <c r="S36" s="184" t="s">
        <v>145</v>
      </c>
      <c r="T36" s="185" t="s">
        <v>145</v>
      </c>
      <c r="U36" s="159">
        <v>0.05</v>
      </c>
      <c r="V36" s="159">
        <f>ROUND(E36*U36,2)</f>
        <v>0.05</v>
      </c>
      <c r="W36" s="159"/>
      <c r="X36" s="159" t="s">
        <v>146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6" t="s">
        <v>140</v>
      </c>
      <c r="B37" s="167" t="s">
        <v>73</v>
      </c>
      <c r="C37" s="188" t="s">
        <v>74</v>
      </c>
      <c r="D37" s="168"/>
      <c r="E37" s="169"/>
      <c r="F37" s="170"/>
      <c r="G37" s="170">
        <f>SUMIF(AG38:AG40,"&lt;&gt;NOR",G38:G40)</f>
        <v>0</v>
      </c>
      <c r="H37" s="170"/>
      <c r="I37" s="170">
        <f>SUM(I38:I40)</f>
        <v>0</v>
      </c>
      <c r="J37" s="170"/>
      <c r="K37" s="170">
        <f>SUM(K38:K40)</f>
        <v>0</v>
      </c>
      <c r="L37" s="170"/>
      <c r="M37" s="170">
        <f>SUM(M38:M40)</f>
        <v>0</v>
      </c>
      <c r="N37" s="170"/>
      <c r="O37" s="170">
        <f>SUM(O38:O40)</f>
        <v>0</v>
      </c>
      <c r="P37" s="170"/>
      <c r="Q37" s="170">
        <f>SUM(Q38:Q40)</f>
        <v>0.78</v>
      </c>
      <c r="R37" s="170"/>
      <c r="S37" s="170"/>
      <c r="T37" s="171"/>
      <c r="U37" s="165"/>
      <c r="V37" s="165">
        <f>SUM(V38:V40)</f>
        <v>3.42</v>
      </c>
      <c r="W37" s="165"/>
      <c r="X37" s="165"/>
      <c r="AG37" t="s">
        <v>141</v>
      </c>
    </row>
    <row r="38" spans="1:60" outlineLevel="1" x14ac:dyDescent="0.2">
      <c r="A38" s="172">
        <v>12</v>
      </c>
      <c r="B38" s="173" t="s">
        <v>183</v>
      </c>
      <c r="C38" s="189" t="s">
        <v>184</v>
      </c>
      <c r="D38" s="174" t="s">
        <v>155</v>
      </c>
      <c r="E38" s="175">
        <v>11.4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7">
        <v>0</v>
      </c>
      <c r="O38" s="177">
        <f>ROUND(E38*N38,2)</f>
        <v>0</v>
      </c>
      <c r="P38" s="177">
        <v>6.8000000000000005E-2</v>
      </c>
      <c r="Q38" s="177">
        <f>ROUND(E38*P38,2)</f>
        <v>0.78</v>
      </c>
      <c r="R38" s="177"/>
      <c r="S38" s="177" t="s">
        <v>145</v>
      </c>
      <c r="T38" s="178" t="s">
        <v>145</v>
      </c>
      <c r="U38" s="159">
        <v>0.3</v>
      </c>
      <c r="V38" s="159">
        <f>ROUND(E38*U38,2)</f>
        <v>3.42</v>
      </c>
      <c r="W38" s="159"/>
      <c r="X38" s="159" t="s">
        <v>146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185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0" t="s">
        <v>186</v>
      </c>
      <c r="D39" s="161"/>
      <c r="E39" s="162">
        <v>12.3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90" t="s">
        <v>187</v>
      </c>
      <c r="D40" s="161"/>
      <c r="E40" s="162">
        <v>-0.9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149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6" t="s">
        <v>140</v>
      </c>
      <c r="B41" s="167" t="s">
        <v>75</v>
      </c>
      <c r="C41" s="188" t="s">
        <v>76</v>
      </c>
      <c r="D41" s="168"/>
      <c r="E41" s="169"/>
      <c r="F41" s="170"/>
      <c r="G41" s="170">
        <f>SUMIF(AG42:AG45,"&lt;&gt;NOR",G42:G45)</f>
        <v>0</v>
      </c>
      <c r="H41" s="170"/>
      <c r="I41" s="170">
        <f>SUM(I42:I45)</f>
        <v>0</v>
      </c>
      <c r="J41" s="170"/>
      <c r="K41" s="170">
        <f>SUM(K42:K45)</f>
        <v>0</v>
      </c>
      <c r="L41" s="170"/>
      <c r="M41" s="170">
        <f>SUM(M42:M45)</f>
        <v>0</v>
      </c>
      <c r="N41" s="170"/>
      <c r="O41" s="170">
        <f>SUM(O42:O45)</f>
        <v>0</v>
      </c>
      <c r="P41" s="170"/>
      <c r="Q41" s="170">
        <f>SUM(Q42:Q45)</f>
        <v>0</v>
      </c>
      <c r="R41" s="170"/>
      <c r="S41" s="170"/>
      <c r="T41" s="171"/>
      <c r="U41" s="165"/>
      <c r="V41" s="165">
        <f>SUM(V42:V45)</f>
        <v>2.77</v>
      </c>
      <c r="W41" s="165"/>
      <c r="X41" s="165"/>
      <c r="AG41" t="s">
        <v>141</v>
      </c>
    </row>
    <row r="42" spans="1:60" outlineLevel="1" x14ac:dyDescent="0.2">
      <c r="A42" s="172">
        <v>13</v>
      </c>
      <c r="B42" s="173" t="s">
        <v>188</v>
      </c>
      <c r="C42" s="189" t="s">
        <v>189</v>
      </c>
      <c r="D42" s="174" t="s">
        <v>190</v>
      </c>
      <c r="E42" s="175">
        <v>1.0744899999999999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/>
      <c r="S42" s="177" t="s">
        <v>145</v>
      </c>
      <c r="T42" s="178" t="s">
        <v>145</v>
      </c>
      <c r="U42" s="159">
        <v>2.577</v>
      </c>
      <c r="V42" s="159">
        <f>ROUND(E42*U42,2)</f>
        <v>2.77</v>
      </c>
      <c r="W42" s="159"/>
      <c r="X42" s="159" t="s">
        <v>191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192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0" t="s">
        <v>193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149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0" t="s">
        <v>194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0" t="s">
        <v>195</v>
      </c>
      <c r="D45" s="161"/>
      <c r="E45" s="162">
        <v>1.0744899999999999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6" t="s">
        <v>140</v>
      </c>
      <c r="B46" s="167" t="s">
        <v>77</v>
      </c>
      <c r="C46" s="188" t="s">
        <v>78</v>
      </c>
      <c r="D46" s="168"/>
      <c r="E46" s="169"/>
      <c r="F46" s="170"/>
      <c r="G46" s="170">
        <f>SUMIF(AG47:AG53,"&lt;&gt;NOR",G47:G53)</f>
        <v>0</v>
      </c>
      <c r="H46" s="170"/>
      <c r="I46" s="170">
        <f>SUM(I47:I53)</f>
        <v>0</v>
      </c>
      <c r="J46" s="170"/>
      <c r="K46" s="170">
        <f>SUM(K47:K53)</f>
        <v>0</v>
      </c>
      <c r="L46" s="170"/>
      <c r="M46" s="170">
        <f>SUM(M47:M53)</f>
        <v>0</v>
      </c>
      <c r="N46" s="170"/>
      <c r="O46" s="170">
        <f>SUM(O47:O53)</f>
        <v>0.03</v>
      </c>
      <c r="P46" s="170"/>
      <c r="Q46" s="170">
        <f>SUM(Q47:Q53)</f>
        <v>0</v>
      </c>
      <c r="R46" s="170"/>
      <c r="S46" s="170"/>
      <c r="T46" s="171"/>
      <c r="U46" s="165"/>
      <c r="V46" s="165">
        <f>SUM(V47:V53)</f>
        <v>5.53</v>
      </c>
      <c r="W46" s="165"/>
      <c r="X46" s="165"/>
      <c r="AG46" t="s">
        <v>141</v>
      </c>
    </row>
    <row r="47" spans="1:60" outlineLevel="1" x14ac:dyDescent="0.2">
      <c r="A47" s="172">
        <v>14</v>
      </c>
      <c r="B47" s="173" t="s">
        <v>196</v>
      </c>
      <c r="C47" s="189" t="s">
        <v>197</v>
      </c>
      <c r="D47" s="174" t="s">
        <v>155</v>
      </c>
      <c r="E47" s="175">
        <v>8.92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15</v>
      </c>
      <c r="M47" s="177">
        <f>G47*(1+L47/100)</f>
        <v>0</v>
      </c>
      <c r="N47" s="177">
        <v>3.5799999999999998E-3</v>
      </c>
      <c r="O47" s="177">
        <f>ROUND(E47*N47,2)</f>
        <v>0.03</v>
      </c>
      <c r="P47" s="177">
        <v>0</v>
      </c>
      <c r="Q47" s="177">
        <f>ROUND(E47*P47,2)</f>
        <v>0</v>
      </c>
      <c r="R47" s="177"/>
      <c r="S47" s="177" t="s">
        <v>145</v>
      </c>
      <c r="T47" s="178" t="s">
        <v>145</v>
      </c>
      <c r="U47" s="159">
        <v>0.498</v>
      </c>
      <c r="V47" s="159">
        <f>ROUND(E47*U47,2)</f>
        <v>4.4400000000000004</v>
      </c>
      <c r="W47" s="159"/>
      <c r="X47" s="159" t="s">
        <v>146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198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0" t="s">
        <v>199</v>
      </c>
      <c r="D48" s="161"/>
      <c r="E48" s="162">
        <v>1.1200000000000001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149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0" t="s">
        <v>200</v>
      </c>
      <c r="D49" s="161"/>
      <c r="E49" s="162">
        <v>7.8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2">
        <v>15</v>
      </c>
      <c r="B50" s="173" t="s">
        <v>201</v>
      </c>
      <c r="C50" s="189" t="s">
        <v>202</v>
      </c>
      <c r="D50" s="174" t="s">
        <v>144</v>
      </c>
      <c r="E50" s="175">
        <v>9.9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15</v>
      </c>
      <c r="M50" s="177">
        <f>G50*(1+L50/100)</f>
        <v>0</v>
      </c>
      <c r="N50" s="177">
        <v>2.9E-4</v>
      </c>
      <c r="O50" s="177">
        <f>ROUND(E50*N50,2)</f>
        <v>0</v>
      </c>
      <c r="P50" s="177">
        <v>0</v>
      </c>
      <c r="Q50" s="177">
        <f>ROUND(E50*P50,2)</f>
        <v>0</v>
      </c>
      <c r="R50" s="177"/>
      <c r="S50" s="177" t="s">
        <v>145</v>
      </c>
      <c r="T50" s="178" t="s">
        <v>145</v>
      </c>
      <c r="U50" s="159">
        <v>0.11</v>
      </c>
      <c r="V50" s="159">
        <f>ROUND(E50*U50,2)</f>
        <v>1.0900000000000001</v>
      </c>
      <c r="W50" s="159"/>
      <c r="X50" s="159" t="s">
        <v>146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198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0" t="s">
        <v>203</v>
      </c>
      <c r="D51" s="161"/>
      <c r="E51" s="162">
        <v>3.9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149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0" t="s">
        <v>204</v>
      </c>
      <c r="D52" s="161"/>
      <c r="E52" s="162">
        <v>6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>
        <v>16</v>
      </c>
      <c r="B53" s="157" t="s">
        <v>205</v>
      </c>
      <c r="C53" s="192" t="s">
        <v>206</v>
      </c>
      <c r="D53" s="158" t="s">
        <v>0</v>
      </c>
      <c r="E53" s="186"/>
      <c r="F53" s="160"/>
      <c r="G53" s="159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15</v>
      </c>
      <c r="M53" s="159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59"/>
      <c r="S53" s="159" t="s">
        <v>145</v>
      </c>
      <c r="T53" s="159" t="s">
        <v>145</v>
      </c>
      <c r="U53" s="159">
        <v>0</v>
      </c>
      <c r="V53" s="159">
        <f>ROUND(E53*U53,2)</f>
        <v>0</v>
      </c>
      <c r="W53" s="159"/>
      <c r="X53" s="159" t="s">
        <v>191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192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166" t="s">
        <v>140</v>
      </c>
      <c r="B54" s="167" t="s">
        <v>79</v>
      </c>
      <c r="C54" s="188" t="s">
        <v>80</v>
      </c>
      <c r="D54" s="168"/>
      <c r="E54" s="169"/>
      <c r="F54" s="170"/>
      <c r="G54" s="170">
        <f>SUMIF(AG55:AG55,"&lt;&gt;NOR",G55:G55)</f>
        <v>0</v>
      </c>
      <c r="H54" s="170"/>
      <c r="I54" s="170">
        <f>SUM(I55:I55)</f>
        <v>0</v>
      </c>
      <c r="J54" s="170"/>
      <c r="K54" s="170">
        <f>SUM(K55:K55)</f>
        <v>0</v>
      </c>
      <c r="L54" s="170"/>
      <c r="M54" s="170">
        <f>SUM(M55:M55)</f>
        <v>0</v>
      </c>
      <c r="N54" s="170"/>
      <c r="O54" s="170">
        <f>SUM(O55:O55)</f>
        <v>0</v>
      </c>
      <c r="P54" s="170"/>
      <c r="Q54" s="170">
        <f>SUM(Q55:Q55)</f>
        <v>0</v>
      </c>
      <c r="R54" s="170"/>
      <c r="S54" s="170"/>
      <c r="T54" s="171"/>
      <c r="U54" s="165"/>
      <c r="V54" s="165">
        <f>SUM(V55:V55)</f>
        <v>0</v>
      </c>
      <c r="W54" s="165"/>
      <c r="X54" s="165"/>
      <c r="AG54" t="s">
        <v>141</v>
      </c>
    </row>
    <row r="55" spans="1:60" outlineLevel="1" x14ac:dyDescent="0.2">
      <c r="A55" s="179">
        <v>17</v>
      </c>
      <c r="B55" s="180" t="s">
        <v>207</v>
      </c>
      <c r="C55" s="191" t="s">
        <v>208</v>
      </c>
      <c r="D55" s="181" t="s">
        <v>171</v>
      </c>
      <c r="E55" s="182">
        <v>1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15</v>
      </c>
      <c r="M55" s="184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4"/>
      <c r="S55" s="184" t="s">
        <v>172</v>
      </c>
      <c r="T55" s="185" t="s">
        <v>173</v>
      </c>
      <c r="U55" s="159">
        <v>0</v>
      </c>
      <c r="V55" s="159">
        <f>ROUND(E55*U55,2)</f>
        <v>0</v>
      </c>
      <c r="W55" s="159"/>
      <c r="X55" s="159" t="s">
        <v>146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147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6" t="s">
        <v>140</v>
      </c>
      <c r="B56" s="167" t="s">
        <v>81</v>
      </c>
      <c r="C56" s="188" t="s">
        <v>82</v>
      </c>
      <c r="D56" s="168"/>
      <c r="E56" s="169"/>
      <c r="F56" s="170"/>
      <c r="G56" s="170">
        <f>SUMIF(AG57:AG57,"&lt;&gt;NOR",G57:G57)</f>
        <v>0</v>
      </c>
      <c r="H56" s="170"/>
      <c r="I56" s="170">
        <f>SUM(I57:I57)</f>
        <v>0</v>
      </c>
      <c r="J56" s="170"/>
      <c r="K56" s="170">
        <f>SUM(K57:K57)</f>
        <v>0</v>
      </c>
      <c r="L56" s="170"/>
      <c r="M56" s="170">
        <f>SUM(M57:M57)</f>
        <v>0</v>
      </c>
      <c r="N56" s="170"/>
      <c r="O56" s="170">
        <f>SUM(O57:O57)</f>
        <v>0</v>
      </c>
      <c r="P56" s="170"/>
      <c r="Q56" s="170">
        <f>SUM(Q57:Q57)</f>
        <v>0.06</v>
      </c>
      <c r="R56" s="170"/>
      <c r="S56" s="170"/>
      <c r="T56" s="171"/>
      <c r="U56" s="165"/>
      <c r="V56" s="165">
        <f>SUM(V57:V57)</f>
        <v>1.65</v>
      </c>
      <c r="W56" s="165"/>
      <c r="X56" s="165"/>
      <c r="AG56" t="s">
        <v>141</v>
      </c>
    </row>
    <row r="57" spans="1:60" outlineLevel="1" x14ac:dyDescent="0.2">
      <c r="A57" s="179">
        <v>18</v>
      </c>
      <c r="B57" s="180" t="s">
        <v>209</v>
      </c>
      <c r="C57" s="191" t="s">
        <v>210</v>
      </c>
      <c r="D57" s="181" t="s">
        <v>144</v>
      </c>
      <c r="E57" s="182">
        <v>4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15</v>
      </c>
      <c r="M57" s="184">
        <f>G57*(1+L57/100)</f>
        <v>0</v>
      </c>
      <c r="N57" s="184">
        <v>0</v>
      </c>
      <c r="O57" s="184">
        <f>ROUND(E57*N57,2)</f>
        <v>0</v>
      </c>
      <c r="P57" s="184">
        <v>1.4919999999999999E-2</v>
      </c>
      <c r="Q57" s="184">
        <f>ROUND(E57*P57,2)</f>
        <v>0.06</v>
      </c>
      <c r="R57" s="184"/>
      <c r="S57" s="184" t="s">
        <v>145</v>
      </c>
      <c r="T57" s="185" t="s">
        <v>145</v>
      </c>
      <c r="U57" s="159">
        <v>0.41299999999999998</v>
      </c>
      <c r="V57" s="159">
        <f>ROUND(E57*U57,2)</f>
        <v>1.65</v>
      </c>
      <c r="W57" s="159"/>
      <c r="X57" s="159" t="s">
        <v>146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198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6" t="s">
        <v>140</v>
      </c>
      <c r="B58" s="167" t="s">
        <v>83</v>
      </c>
      <c r="C58" s="188" t="s">
        <v>84</v>
      </c>
      <c r="D58" s="168"/>
      <c r="E58" s="169"/>
      <c r="F58" s="170"/>
      <c r="G58" s="170">
        <f>SUMIF(AG59:AG59,"&lt;&gt;NOR",G59:G59)</f>
        <v>0</v>
      </c>
      <c r="H58" s="170"/>
      <c r="I58" s="170">
        <f>SUM(I59:I59)</f>
        <v>0</v>
      </c>
      <c r="J58" s="170"/>
      <c r="K58" s="170">
        <f>SUM(K59:K59)</f>
        <v>0</v>
      </c>
      <c r="L58" s="170"/>
      <c r="M58" s="170">
        <f>SUM(M59:M59)</f>
        <v>0</v>
      </c>
      <c r="N58" s="170"/>
      <c r="O58" s="170">
        <f>SUM(O59:O59)</f>
        <v>0</v>
      </c>
      <c r="P58" s="170"/>
      <c r="Q58" s="170">
        <f>SUM(Q59:Q59)</f>
        <v>0.01</v>
      </c>
      <c r="R58" s="170"/>
      <c r="S58" s="170"/>
      <c r="T58" s="171"/>
      <c r="U58" s="165"/>
      <c r="V58" s="165">
        <f>SUM(V59:V59)</f>
        <v>1.04</v>
      </c>
      <c r="W58" s="165"/>
      <c r="X58" s="165"/>
      <c r="AG58" t="s">
        <v>141</v>
      </c>
    </row>
    <row r="59" spans="1:60" outlineLevel="1" x14ac:dyDescent="0.2">
      <c r="A59" s="179">
        <v>19</v>
      </c>
      <c r="B59" s="180" t="s">
        <v>211</v>
      </c>
      <c r="C59" s="191" t="s">
        <v>212</v>
      </c>
      <c r="D59" s="181" t="s">
        <v>144</v>
      </c>
      <c r="E59" s="182">
        <v>6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15</v>
      </c>
      <c r="M59" s="184">
        <f>G59*(1+L59/100)</f>
        <v>0</v>
      </c>
      <c r="N59" s="184">
        <v>0</v>
      </c>
      <c r="O59" s="184">
        <f>ROUND(E59*N59,2)</f>
        <v>0</v>
      </c>
      <c r="P59" s="184">
        <v>2.1299999999999999E-3</v>
      </c>
      <c r="Q59" s="184">
        <f>ROUND(E59*P59,2)</f>
        <v>0.01</v>
      </c>
      <c r="R59" s="184"/>
      <c r="S59" s="184" t="s">
        <v>145</v>
      </c>
      <c r="T59" s="185" t="s">
        <v>145</v>
      </c>
      <c r="U59" s="159">
        <v>0.17299999999999999</v>
      </c>
      <c r="V59" s="159">
        <f>ROUND(E59*U59,2)</f>
        <v>1.04</v>
      </c>
      <c r="W59" s="159"/>
      <c r="X59" s="159" t="s">
        <v>146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198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6" t="s">
        <v>140</v>
      </c>
      <c r="B60" s="167" t="s">
        <v>85</v>
      </c>
      <c r="C60" s="188" t="s">
        <v>86</v>
      </c>
      <c r="D60" s="168"/>
      <c r="E60" s="169"/>
      <c r="F60" s="170"/>
      <c r="G60" s="170">
        <f>SUMIF(AG61:AG71,"&lt;&gt;NOR",G61:G71)</f>
        <v>0</v>
      </c>
      <c r="H60" s="170"/>
      <c r="I60" s="170">
        <f>SUM(I61:I71)</f>
        <v>0</v>
      </c>
      <c r="J60" s="170"/>
      <c r="K60" s="170">
        <f>SUM(K61:K71)</f>
        <v>0</v>
      </c>
      <c r="L60" s="170"/>
      <c r="M60" s="170">
        <f>SUM(M61:M71)</f>
        <v>0</v>
      </c>
      <c r="N60" s="170"/>
      <c r="O60" s="170">
        <f>SUM(O61:O71)</f>
        <v>0.05</v>
      </c>
      <c r="P60" s="170"/>
      <c r="Q60" s="170">
        <f>SUM(Q61:Q71)</f>
        <v>7.0000000000000007E-2</v>
      </c>
      <c r="R60" s="170"/>
      <c r="S60" s="170"/>
      <c r="T60" s="171"/>
      <c r="U60" s="165"/>
      <c r="V60" s="165">
        <f>SUM(V61:V71)</f>
        <v>6.5500000000000007</v>
      </c>
      <c r="W60" s="165"/>
      <c r="X60" s="165"/>
      <c r="AG60" t="s">
        <v>141</v>
      </c>
    </row>
    <row r="61" spans="1:60" ht="22.5" outlineLevel="1" x14ac:dyDescent="0.2">
      <c r="A61" s="179">
        <v>20</v>
      </c>
      <c r="B61" s="180" t="s">
        <v>213</v>
      </c>
      <c r="C61" s="191" t="s">
        <v>214</v>
      </c>
      <c r="D61" s="181" t="s">
        <v>171</v>
      </c>
      <c r="E61" s="182">
        <v>1</v>
      </c>
      <c r="F61" s="183"/>
      <c r="G61" s="184">
        <f t="shared" ref="G61:G71" si="0">ROUND(E61*F61,2)</f>
        <v>0</v>
      </c>
      <c r="H61" s="183"/>
      <c r="I61" s="184">
        <f t="shared" ref="I61:I71" si="1">ROUND(E61*H61,2)</f>
        <v>0</v>
      </c>
      <c r="J61" s="183"/>
      <c r="K61" s="184">
        <f t="shared" ref="K61:K71" si="2">ROUND(E61*J61,2)</f>
        <v>0</v>
      </c>
      <c r="L61" s="184">
        <v>15</v>
      </c>
      <c r="M61" s="184">
        <f t="shared" ref="M61:M71" si="3">G61*(1+L61/100)</f>
        <v>0</v>
      </c>
      <c r="N61" s="184">
        <v>2.8719999999999999E-2</v>
      </c>
      <c r="O61" s="184">
        <f t="shared" ref="O61:O71" si="4">ROUND(E61*N61,2)</f>
        <v>0.03</v>
      </c>
      <c r="P61" s="184">
        <v>0</v>
      </c>
      <c r="Q61" s="184">
        <f t="shared" ref="Q61:Q71" si="5">ROUND(E61*P61,2)</f>
        <v>0</v>
      </c>
      <c r="R61" s="184" t="s">
        <v>215</v>
      </c>
      <c r="S61" s="184" t="s">
        <v>145</v>
      </c>
      <c r="T61" s="185" t="s">
        <v>145</v>
      </c>
      <c r="U61" s="159">
        <v>1.5</v>
      </c>
      <c r="V61" s="159">
        <f t="shared" ref="V61:V71" si="6">ROUND(E61*U61,2)</f>
        <v>1.5</v>
      </c>
      <c r="W61" s="159"/>
      <c r="X61" s="159" t="s">
        <v>146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198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9">
        <v>21</v>
      </c>
      <c r="B62" s="180" t="s">
        <v>216</v>
      </c>
      <c r="C62" s="191" t="s">
        <v>217</v>
      </c>
      <c r="D62" s="181" t="s">
        <v>171</v>
      </c>
      <c r="E62" s="182">
        <v>1</v>
      </c>
      <c r="F62" s="183"/>
      <c r="G62" s="184">
        <f t="shared" si="0"/>
        <v>0</v>
      </c>
      <c r="H62" s="183"/>
      <c r="I62" s="184">
        <f t="shared" si="1"/>
        <v>0</v>
      </c>
      <c r="J62" s="183"/>
      <c r="K62" s="184">
        <f t="shared" si="2"/>
        <v>0</v>
      </c>
      <c r="L62" s="184">
        <v>15</v>
      </c>
      <c r="M62" s="184">
        <f t="shared" si="3"/>
        <v>0</v>
      </c>
      <c r="N62" s="184">
        <v>1.5010000000000001E-2</v>
      </c>
      <c r="O62" s="184">
        <f t="shared" si="4"/>
        <v>0.02</v>
      </c>
      <c r="P62" s="184">
        <v>0</v>
      </c>
      <c r="Q62" s="184">
        <f t="shared" si="5"/>
        <v>0</v>
      </c>
      <c r="R62" s="184"/>
      <c r="S62" s="184" t="s">
        <v>145</v>
      </c>
      <c r="T62" s="185" t="s">
        <v>145</v>
      </c>
      <c r="U62" s="159">
        <v>1.1890000000000001</v>
      </c>
      <c r="V62" s="159">
        <f t="shared" si="6"/>
        <v>1.19</v>
      </c>
      <c r="W62" s="159"/>
      <c r="X62" s="159" t="s">
        <v>146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198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9">
        <v>22</v>
      </c>
      <c r="B63" s="180" t="s">
        <v>218</v>
      </c>
      <c r="C63" s="191" t="s">
        <v>219</v>
      </c>
      <c r="D63" s="181" t="s">
        <v>171</v>
      </c>
      <c r="E63" s="182">
        <v>1</v>
      </c>
      <c r="F63" s="183"/>
      <c r="G63" s="184">
        <f t="shared" si="0"/>
        <v>0</v>
      </c>
      <c r="H63" s="183"/>
      <c r="I63" s="184">
        <f t="shared" si="1"/>
        <v>0</v>
      </c>
      <c r="J63" s="183"/>
      <c r="K63" s="184">
        <f t="shared" si="2"/>
        <v>0</v>
      </c>
      <c r="L63" s="184">
        <v>15</v>
      </c>
      <c r="M63" s="184">
        <f t="shared" si="3"/>
        <v>0</v>
      </c>
      <c r="N63" s="184">
        <v>0</v>
      </c>
      <c r="O63" s="184">
        <f t="shared" si="4"/>
        <v>0</v>
      </c>
      <c r="P63" s="184">
        <v>1.933E-2</v>
      </c>
      <c r="Q63" s="184">
        <f t="shared" si="5"/>
        <v>0.02</v>
      </c>
      <c r="R63" s="184"/>
      <c r="S63" s="184" t="s">
        <v>145</v>
      </c>
      <c r="T63" s="185" t="s">
        <v>145</v>
      </c>
      <c r="U63" s="159">
        <v>0.59</v>
      </c>
      <c r="V63" s="159">
        <f t="shared" si="6"/>
        <v>0.59</v>
      </c>
      <c r="W63" s="159"/>
      <c r="X63" s="159" t="s">
        <v>146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198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9">
        <v>23</v>
      </c>
      <c r="B64" s="180" t="s">
        <v>220</v>
      </c>
      <c r="C64" s="191" t="s">
        <v>221</v>
      </c>
      <c r="D64" s="181" t="s">
        <v>171</v>
      </c>
      <c r="E64" s="182">
        <v>1</v>
      </c>
      <c r="F64" s="183"/>
      <c r="G64" s="184">
        <f t="shared" si="0"/>
        <v>0</v>
      </c>
      <c r="H64" s="183"/>
      <c r="I64" s="184">
        <f t="shared" si="1"/>
        <v>0</v>
      </c>
      <c r="J64" s="183"/>
      <c r="K64" s="184">
        <f t="shared" si="2"/>
        <v>0</v>
      </c>
      <c r="L64" s="184">
        <v>15</v>
      </c>
      <c r="M64" s="184">
        <f t="shared" si="3"/>
        <v>0</v>
      </c>
      <c r="N64" s="184">
        <v>0</v>
      </c>
      <c r="O64" s="184">
        <f t="shared" si="4"/>
        <v>0</v>
      </c>
      <c r="P64" s="184">
        <v>1.9460000000000002E-2</v>
      </c>
      <c r="Q64" s="184">
        <f t="shared" si="5"/>
        <v>0.02</v>
      </c>
      <c r="R64" s="184"/>
      <c r="S64" s="184" t="s">
        <v>145</v>
      </c>
      <c r="T64" s="185" t="s">
        <v>145</v>
      </c>
      <c r="U64" s="159">
        <v>0.38200000000000001</v>
      </c>
      <c r="V64" s="159">
        <f t="shared" si="6"/>
        <v>0.38</v>
      </c>
      <c r="W64" s="159"/>
      <c r="X64" s="159" t="s">
        <v>146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198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9">
        <v>24</v>
      </c>
      <c r="B65" s="180" t="s">
        <v>222</v>
      </c>
      <c r="C65" s="191" t="s">
        <v>223</v>
      </c>
      <c r="D65" s="181" t="s">
        <v>171</v>
      </c>
      <c r="E65" s="182">
        <v>1</v>
      </c>
      <c r="F65" s="183"/>
      <c r="G65" s="184">
        <f t="shared" si="0"/>
        <v>0</v>
      </c>
      <c r="H65" s="183"/>
      <c r="I65" s="184">
        <f t="shared" si="1"/>
        <v>0</v>
      </c>
      <c r="J65" s="183"/>
      <c r="K65" s="184">
        <f t="shared" si="2"/>
        <v>0</v>
      </c>
      <c r="L65" s="184">
        <v>15</v>
      </c>
      <c r="M65" s="184">
        <f t="shared" si="3"/>
        <v>0</v>
      </c>
      <c r="N65" s="184">
        <v>0</v>
      </c>
      <c r="O65" s="184">
        <f t="shared" si="4"/>
        <v>0</v>
      </c>
      <c r="P65" s="184">
        <v>3.2899999999999999E-2</v>
      </c>
      <c r="Q65" s="184">
        <f t="shared" si="5"/>
        <v>0.03</v>
      </c>
      <c r="R65" s="184"/>
      <c r="S65" s="184" t="s">
        <v>145</v>
      </c>
      <c r="T65" s="185" t="s">
        <v>145</v>
      </c>
      <c r="U65" s="159">
        <v>0.432</v>
      </c>
      <c r="V65" s="159">
        <f t="shared" si="6"/>
        <v>0.43</v>
      </c>
      <c r="W65" s="159"/>
      <c r="X65" s="159" t="s">
        <v>146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198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9">
        <v>25</v>
      </c>
      <c r="B66" s="180" t="s">
        <v>224</v>
      </c>
      <c r="C66" s="191" t="s">
        <v>225</v>
      </c>
      <c r="D66" s="181" t="s">
        <v>171</v>
      </c>
      <c r="E66" s="182">
        <v>3</v>
      </c>
      <c r="F66" s="183"/>
      <c r="G66" s="184">
        <f t="shared" si="0"/>
        <v>0</v>
      </c>
      <c r="H66" s="183"/>
      <c r="I66" s="184">
        <f t="shared" si="1"/>
        <v>0</v>
      </c>
      <c r="J66" s="183"/>
      <c r="K66" s="184">
        <f t="shared" si="2"/>
        <v>0</v>
      </c>
      <c r="L66" s="184">
        <v>15</v>
      </c>
      <c r="M66" s="184">
        <f t="shared" si="3"/>
        <v>0</v>
      </c>
      <c r="N66" s="184">
        <v>0</v>
      </c>
      <c r="O66" s="184">
        <f t="shared" si="4"/>
        <v>0</v>
      </c>
      <c r="P66" s="184">
        <v>1.56E-3</v>
      </c>
      <c r="Q66" s="184">
        <f t="shared" si="5"/>
        <v>0</v>
      </c>
      <c r="R66" s="184"/>
      <c r="S66" s="184" t="s">
        <v>145</v>
      </c>
      <c r="T66" s="185" t="s">
        <v>145</v>
      </c>
      <c r="U66" s="159">
        <v>0.217</v>
      </c>
      <c r="V66" s="159">
        <f t="shared" si="6"/>
        <v>0.65</v>
      </c>
      <c r="W66" s="159"/>
      <c r="X66" s="159" t="s">
        <v>146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198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9">
        <v>26</v>
      </c>
      <c r="B67" s="180" t="s">
        <v>226</v>
      </c>
      <c r="C67" s="191" t="s">
        <v>227</v>
      </c>
      <c r="D67" s="181" t="s">
        <v>182</v>
      </c>
      <c r="E67" s="182">
        <v>1</v>
      </c>
      <c r="F67" s="183"/>
      <c r="G67" s="184">
        <f t="shared" si="0"/>
        <v>0</v>
      </c>
      <c r="H67" s="183"/>
      <c r="I67" s="184">
        <f t="shared" si="1"/>
        <v>0</v>
      </c>
      <c r="J67" s="183"/>
      <c r="K67" s="184">
        <f t="shared" si="2"/>
        <v>0</v>
      </c>
      <c r="L67" s="184">
        <v>15</v>
      </c>
      <c r="M67" s="184">
        <f t="shared" si="3"/>
        <v>0</v>
      </c>
      <c r="N67" s="184">
        <v>1.2999999999999999E-3</v>
      </c>
      <c r="O67" s="184">
        <f t="shared" si="4"/>
        <v>0</v>
      </c>
      <c r="P67" s="184">
        <v>0</v>
      </c>
      <c r="Q67" s="184">
        <f t="shared" si="5"/>
        <v>0</v>
      </c>
      <c r="R67" s="184"/>
      <c r="S67" s="184" t="s">
        <v>145</v>
      </c>
      <c r="T67" s="185" t="s">
        <v>145</v>
      </c>
      <c r="U67" s="159">
        <v>0.48499999999999999</v>
      </c>
      <c r="V67" s="159">
        <f t="shared" si="6"/>
        <v>0.49</v>
      </c>
      <c r="W67" s="159"/>
      <c r="X67" s="159" t="s">
        <v>146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198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9">
        <v>27</v>
      </c>
      <c r="B68" s="180" t="s">
        <v>228</v>
      </c>
      <c r="C68" s="191" t="s">
        <v>229</v>
      </c>
      <c r="D68" s="181" t="s">
        <v>182</v>
      </c>
      <c r="E68" s="182">
        <v>1</v>
      </c>
      <c r="F68" s="183"/>
      <c r="G68" s="184">
        <f t="shared" si="0"/>
        <v>0</v>
      </c>
      <c r="H68" s="183"/>
      <c r="I68" s="184">
        <f t="shared" si="1"/>
        <v>0</v>
      </c>
      <c r="J68" s="183"/>
      <c r="K68" s="184">
        <f t="shared" si="2"/>
        <v>0</v>
      </c>
      <c r="L68" s="184">
        <v>15</v>
      </c>
      <c r="M68" s="184">
        <f t="shared" si="3"/>
        <v>0</v>
      </c>
      <c r="N68" s="184">
        <v>1.72E-3</v>
      </c>
      <c r="O68" s="184">
        <f t="shared" si="4"/>
        <v>0</v>
      </c>
      <c r="P68" s="184">
        <v>0</v>
      </c>
      <c r="Q68" s="184">
        <f t="shared" si="5"/>
        <v>0</v>
      </c>
      <c r="R68" s="184"/>
      <c r="S68" s="184" t="s">
        <v>145</v>
      </c>
      <c r="T68" s="185" t="s">
        <v>145</v>
      </c>
      <c r="U68" s="159">
        <v>0.47599999999999998</v>
      </c>
      <c r="V68" s="159">
        <f t="shared" si="6"/>
        <v>0.48</v>
      </c>
      <c r="W68" s="159"/>
      <c r="X68" s="159" t="s">
        <v>146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198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9">
        <v>28</v>
      </c>
      <c r="B69" s="180" t="s">
        <v>230</v>
      </c>
      <c r="C69" s="191" t="s">
        <v>231</v>
      </c>
      <c r="D69" s="181" t="s">
        <v>171</v>
      </c>
      <c r="E69" s="182">
        <v>1</v>
      </c>
      <c r="F69" s="183"/>
      <c r="G69" s="184">
        <f t="shared" si="0"/>
        <v>0</v>
      </c>
      <c r="H69" s="183"/>
      <c r="I69" s="184">
        <f t="shared" si="1"/>
        <v>0</v>
      </c>
      <c r="J69" s="183"/>
      <c r="K69" s="184">
        <f t="shared" si="2"/>
        <v>0</v>
      </c>
      <c r="L69" s="184">
        <v>15</v>
      </c>
      <c r="M69" s="184">
        <f t="shared" si="3"/>
        <v>0</v>
      </c>
      <c r="N69" s="184">
        <v>1.1199999999999999E-3</v>
      </c>
      <c r="O69" s="184">
        <f t="shared" si="4"/>
        <v>0</v>
      </c>
      <c r="P69" s="184">
        <v>0</v>
      </c>
      <c r="Q69" s="184">
        <f t="shared" si="5"/>
        <v>0</v>
      </c>
      <c r="R69" s="184"/>
      <c r="S69" s="184" t="s">
        <v>145</v>
      </c>
      <c r="T69" s="185" t="s">
        <v>145</v>
      </c>
      <c r="U69" s="159">
        <v>0.58699999999999997</v>
      </c>
      <c r="V69" s="159">
        <f t="shared" si="6"/>
        <v>0.59</v>
      </c>
      <c r="W69" s="159"/>
      <c r="X69" s="159" t="s">
        <v>146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198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2">
        <v>29</v>
      </c>
      <c r="B70" s="173" t="s">
        <v>232</v>
      </c>
      <c r="C70" s="189" t="s">
        <v>233</v>
      </c>
      <c r="D70" s="174" t="s">
        <v>182</v>
      </c>
      <c r="E70" s="175">
        <v>1</v>
      </c>
      <c r="F70" s="176"/>
      <c r="G70" s="177">
        <f t="shared" si="0"/>
        <v>0</v>
      </c>
      <c r="H70" s="176"/>
      <c r="I70" s="177">
        <f t="shared" si="1"/>
        <v>0</v>
      </c>
      <c r="J70" s="176"/>
      <c r="K70" s="177">
        <f t="shared" si="2"/>
        <v>0</v>
      </c>
      <c r="L70" s="177">
        <v>15</v>
      </c>
      <c r="M70" s="177">
        <f t="shared" si="3"/>
        <v>0</v>
      </c>
      <c r="N70" s="177">
        <v>2.7999999999999998E-4</v>
      </c>
      <c r="O70" s="177">
        <f t="shared" si="4"/>
        <v>0</v>
      </c>
      <c r="P70" s="177">
        <v>0</v>
      </c>
      <c r="Q70" s="177">
        <f t="shared" si="5"/>
        <v>0</v>
      </c>
      <c r="R70" s="177"/>
      <c r="S70" s="177" t="s">
        <v>145</v>
      </c>
      <c r="T70" s="178" t="s">
        <v>145</v>
      </c>
      <c r="U70" s="159">
        <v>0.246</v>
      </c>
      <c r="V70" s="159">
        <f t="shared" si="6"/>
        <v>0.25</v>
      </c>
      <c r="W70" s="159"/>
      <c r="X70" s="159" t="s">
        <v>146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198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>
        <v>30</v>
      </c>
      <c r="B71" s="157" t="s">
        <v>234</v>
      </c>
      <c r="C71" s="192" t="s">
        <v>235</v>
      </c>
      <c r="D71" s="158" t="s">
        <v>0</v>
      </c>
      <c r="E71" s="186"/>
      <c r="F71" s="160"/>
      <c r="G71" s="159">
        <f t="shared" si="0"/>
        <v>0</v>
      </c>
      <c r="H71" s="160"/>
      <c r="I71" s="159">
        <f t="shared" si="1"/>
        <v>0</v>
      </c>
      <c r="J71" s="160"/>
      <c r="K71" s="159">
        <f t="shared" si="2"/>
        <v>0</v>
      </c>
      <c r="L71" s="159">
        <v>15</v>
      </c>
      <c r="M71" s="159">
        <f t="shared" si="3"/>
        <v>0</v>
      </c>
      <c r="N71" s="159">
        <v>0</v>
      </c>
      <c r="O71" s="159">
        <f t="shared" si="4"/>
        <v>0</v>
      </c>
      <c r="P71" s="159">
        <v>0</v>
      </c>
      <c r="Q71" s="159">
        <f t="shared" si="5"/>
        <v>0</v>
      </c>
      <c r="R71" s="159"/>
      <c r="S71" s="159" t="s">
        <v>145</v>
      </c>
      <c r="T71" s="159" t="s">
        <v>145</v>
      </c>
      <c r="U71" s="159">
        <v>0</v>
      </c>
      <c r="V71" s="159">
        <f t="shared" si="6"/>
        <v>0</v>
      </c>
      <c r="W71" s="159"/>
      <c r="X71" s="159" t="s">
        <v>191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192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6" t="s">
        <v>140</v>
      </c>
      <c r="B72" s="167" t="s">
        <v>87</v>
      </c>
      <c r="C72" s="188" t="s">
        <v>88</v>
      </c>
      <c r="D72" s="168"/>
      <c r="E72" s="169"/>
      <c r="F72" s="170"/>
      <c r="G72" s="170">
        <f>SUMIF(AG73:AG77,"&lt;&gt;NOR",G73:G77)</f>
        <v>0</v>
      </c>
      <c r="H72" s="170"/>
      <c r="I72" s="170">
        <f>SUM(I73:I77)</f>
        <v>0</v>
      </c>
      <c r="J72" s="170"/>
      <c r="K72" s="170">
        <f>SUM(K73:K77)</f>
        <v>0</v>
      </c>
      <c r="L72" s="170"/>
      <c r="M72" s="170">
        <f>SUM(M73:M77)</f>
        <v>0</v>
      </c>
      <c r="N72" s="170"/>
      <c r="O72" s="170">
        <f>SUM(O73:O77)</f>
        <v>0.01</v>
      </c>
      <c r="P72" s="170"/>
      <c r="Q72" s="170">
        <f>SUM(Q73:Q77)</f>
        <v>0</v>
      </c>
      <c r="R72" s="170"/>
      <c r="S72" s="170"/>
      <c r="T72" s="171"/>
      <c r="U72" s="165"/>
      <c r="V72" s="165">
        <f>SUM(V73:V77)</f>
        <v>1.79</v>
      </c>
      <c r="W72" s="165"/>
      <c r="X72" s="165"/>
      <c r="AG72" t="s">
        <v>141</v>
      </c>
    </row>
    <row r="73" spans="1:60" outlineLevel="1" x14ac:dyDescent="0.2">
      <c r="A73" s="179">
        <v>31</v>
      </c>
      <c r="B73" s="180" t="s">
        <v>236</v>
      </c>
      <c r="C73" s="191" t="s">
        <v>237</v>
      </c>
      <c r="D73" s="181" t="s">
        <v>171</v>
      </c>
      <c r="E73" s="182">
        <v>1</v>
      </c>
      <c r="F73" s="183"/>
      <c r="G73" s="184">
        <f>ROUND(E73*F73,2)</f>
        <v>0</v>
      </c>
      <c r="H73" s="183"/>
      <c r="I73" s="184">
        <f>ROUND(E73*H73,2)</f>
        <v>0</v>
      </c>
      <c r="J73" s="183"/>
      <c r="K73" s="184">
        <f>ROUND(E73*J73,2)</f>
        <v>0</v>
      </c>
      <c r="L73" s="184">
        <v>15</v>
      </c>
      <c r="M73" s="184">
        <f>G73*(1+L73/100)</f>
        <v>0</v>
      </c>
      <c r="N73" s="184">
        <v>8.9999999999999993E-3</v>
      </c>
      <c r="O73" s="184">
        <f>ROUND(E73*N73,2)</f>
        <v>0.01</v>
      </c>
      <c r="P73" s="184">
        <v>0</v>
      </c>
      <c r="Q73" s="184">
        <f>ROUND(E73*P73,2)</f>
        <v>0</v>
      </c>
      <c r="R73" s="184"/>
      <c r="S73" s="184" t="s">
        <v>145</v>
      </c>
      <c r="T73" s="185" t="s">
        <v>145</v>
      </c>
      <c r="U73" s="159">
        <v>1.77</v>
      </c>
      <c r="V73" s="159">
        <f>ROUND(E73*U73,2)</f>
        <v>1.77</v>
      </c>
      <c r="W73" s="159"/>
      <c r="X73" s="159" t="s">
        <v>146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198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2">
        <v>32</v>
      </c>
      <c r="B74" s="173" t="s">
        <v>238</v>
      </c>
      <c r="C74" s="189" t="s">
        <v>235</v>
      </c>
      <c r="D74" s="174" t="s">
        <v>190</v>
      </c>
      <c r="E74" s="175">
        <v>8.9999999999999993E-3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15</v>
      </c>
      <c r="M74" s="177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7"/>
      <c r="S74" s="177" t="s">
        <v>145</v>
      </c>
      <c r="T74" s="178" t="s">
        <v>145</v>
      </c>
      <c r="U74" s="159">
        <v>1.7789999999999999</v>
      </c>
      <c r="V74" s="159">
        <f>ROUND(E74*U74,2)</f>
        <v>0.02</v>
      </c>
      <c r="W74" s="159"/>
      <c r="X74" s="159" t="s">
        <v>191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192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0" t="s">
        <v>193</v>
      </c>
      <c r="D75" s="161"/>
      <c r="E75" s="162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149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0" t="s">
        <v>239</v>
      </c>
      <c r="D76" s="161"/>
      <c r="E76" s="162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149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90" t="s">
        <v>240</v>
      </c>
      <c r="D77" s="161"/>
      <c r="E77" s="162">
        <v>8.9999999999999993E-3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149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6" t="s">
        <v>140</v>
      </c>
      <c r="B78" s="167" t="s">
        <v>89</v>
      </c>
      <c r="C78" s="188" t="s">
        <v>90</v>
      </c>
      <c r="D78" s="168"/>
      <c r="E78" s="169"/>
      <c r="F78" s="170"/>
      <c r="G78" s="170">
        <f>SUMIF(AG79:AG79,"&lt;&gt;NOR",G79:G79)</f>
        <v>0</v>
      </c>
      <c r="H78" s="170"/>
      <c r="I78" s="170">
        <f>SUM(I79:I79)</f>
        <v>0</v>
      </c>
      <c r="J78" s="170"/>
      <c r="K78" s="170">
        <f>SUM(K79:K79)</f>
        <v>0</v>
      </c>
      <c r="L78" s="170"/>
      <c r="M78" s="170">
        <f>SUM(M79:M79)</f>
        <v>0</v>
      </c>
      <c r="N78" s="170"/>
      <c r="O78" s="170">
        <f>SUM(O79:O79)</f>
        <v>0</v>
      </c>
      <c r="P78" s="170"/>
      <c r="Q78" s="170">
        <f>SUM(Q79:Q79)</f>
        <v>0</v>
      </c>
      <c r="R78" s="170"/>
      <c r="S78" s="170"/>
      <c r="T78" s="171"/>
      <c r="U78" s="165"/>
      <c r="V78" s="165">
        <f>SUM(V79:V79)</f>
        <v>0</v>
      </c>
      <c r="W78" s="165"/>
      <c r="X78" s="165"/>
      <c r="AG78" t="s">
        <v>141</v>
      </c>
    </row>
    <row r="79" spans="1:60" outlineLevel="1" x14ac:dyDescent="0.2">
      <c r="A79" s="179">
        <v>33</v>
      </c>
      <c r="B79" s="180" t="s">
        <v>241</v>
      </c>
      <c r="C79" s="191" t="s">
        <v>242</v>
      </c>
      <c r="D79" s="181" t="s">
        <v>171</v>
      </c>
      <c r="E79" s="182">
        <v>1</v>
      </c>
      <c r="F79" s="183"/>
      <c r="G79" s="184">
        <f>ROUND(E79*F79,2)</f>
        <v>0</v>
      </c>
      <c r="H79" s="183"/>
      <c r="I79" s="184">
        <f>ROUND(E79*H79,2)</f>
        <v>0</v>
      </c>
      <c r="J79" s="183"/>
      <c r="K79" s="184">
        <f>ROUND(E79*J79,2)</f>
        <v>0</v>
      </c>
      <c r="L79" s="184">
        <v>15</v>
      </c>
      <c r="M79" s="184">
        <f>G79*(1+L79/100)</f>
        <v>0</v>
      </c>
      <c r="N79" s="184">
        <v>0</v>
      </c>
      <c r="O79" s="184">
        <f>ROUND(E79*N79,2)</f>
        <v>0</v>
      </c>
      <c r="P79" s="184">
        <v>0</v>
      </c>
      <c r="Q79" s="184">
        <f>ROUND(E79*P79,2)</f>
        <v>0</v>
      </c>
      <c r="R79" s="184"/>
      <c r="S79" s="184" t="s">
        <v>172</v>
      </c>
      <c r="T79" s="185" t="s">
        <v>173</v>
      </c>
      <c r="U79" s="159">
        <v>0</v>
      </c>
      <c r="V79" s="159">
        <f>ROUND(E79*U79,2)</f>
        <v>0</v>
      </c>
      <c r="W79" s="159"/>
      <c r="X79" s="159" t="s">
        <v>146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147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6" t="s">
        <v>140</v>
      </c>
      <c r="B80" s="167" t="s">
        <v>91</v>
      </c>
      <c r="C80" s="188" t="s">
        <v>92</v>
      </c>
      <c r="D80" s="168"/>
      <c r="E80" s="169"/>
      <c r="F80" s="170"/>
      <c r="G80" s="170">
        <f>SUMIF(AG81:AG83,"&lt;&gt;NOR",G81:G83)</f>
        <v>0</v>
      </c>
      <c r="H80" s="170"/>
      <c r="I80" s="170">
        <f>SUM(I81:I83)</f>
        <v>0</v>
      </c>
      <c r="J80" s="170"/>
      <c r="K80" s="170">
        <f>SUM(K81:K83)</f>
        <v>0</v>
      </c>
      <c r="L80" s="170"/>
      <c r="M80" s="170">
        <f>SUM(M81:M83)</f>
        <v>0</v>
      </c>
      <c r="N80" s="170"/>
      <c r="O80" s="170">
        <f>SUM(O81:O83)</f>
        <v>0.01</v>
      </c>
      <c r="P80" s="170"/>
      <c r="Q80" s="170">
        <f>SUM(Q81:Q83)</f>
        <v>0.02</v>
      </c>
      <c r="R80" s="170"/>
      <c r="S80" s="170"/>
      <c r="T80" s="171"/>
      <c r="U80" s="165"/>
      <c r="V80" s="165">
        <f>SUM(V81:V83)</f>
        <v>1.04</v>
      </c>
      <c r="W80" s="165"/>
      <c r="X80" s="165"/>
      <c r="AG80" t="s">
        <v>141</v>
      </c>
    </row>
    <row r="81" spans="1:60" outlineLevel="1" x14ac:dyDescent="0.2">
      <c r="A81" s="179">
        <v>34</v>
      </c>
      <c r="B81" s="180" t="s">
        <v>243</v>
      </c>
      <c r="C81" s="191" t="s">
        <v>244</v>
      </c>
      <c r="D81" s="181" t="s">
        <v>155</v>
      </c>
      <c r="E81" s="182">
        <v>1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15</v>
      </c>
      <c r="M81" s="184">
        <f>G81*(1+L81/100)</f>
        <v>0</v>
      </c>
      <c r="N81" s="184">
        <v>0</v>
      </c>
      <c r="O81" s="184">
        <f>ROUND(E81*N81,2)</f>
        <v>0</v>
      </c>
      <c r="P81" s="184">
        <v>2.3800000000000002E-2</v>
      </c>
      <c r="Q81" s="184">
        <f>ROUND(E81*P81,2)</f>
        <v>0.02</v>
      </c>
      <c r="R81" s="184"/>
      <c r="S81" s="184" t="s">
        <v>145</v>
      </c>
      <c r="T81" s="185" t="s">
        <v>145</v>
      </c>
      <c r="U81" s="159">
        <v>8.2000000000000003E-2</v>
      </c>
      <c r="V81" s="159">
        <f>ROUND(E81*U81,2)</f>
        <v>0.08</v>
      </c>
      <c r="W81" s="159"/>
      <c r="X81" s="159" t="s">
        <v>146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198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2">
        <v>35</v>
      </c>
      <c r="B82" s="173" t="s">
        <v>245</v>
      </c>
      <c r="C82" s="189" t="s">
        <v>246</v>
      </c>
      <c r="D82" s="174" t="s">
        <v>182</v>
      </c>
      <c r="E82" s="175">
        <v>1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15</v>
      </c>
      <c r="M82" s="177">
        <f>G82*(1+L82/100)</f>
        <v>0</v>
      </c>
      <c r="N82" s="177">
        <v>8.6E-3</v>
      </c>
      <c r="O82" s="177">
        <f>ROUND(E82*N82,2)</f>
        <v>0.01</v>
      </c>
      <c r="P82" s="177">
        <v>0</v>
      </c>
      <c r="Q82" s="177">
        <f>ROUND(E82*P82,2)</f>
        <v>0</v>
      </c>
      <c r="R82" s="177"/>
      <c r="S82" s="177" t="s">
        <v>145</v>
      </c>
      <c r="T82" s="178" t="s">
        <v>145</v>
      </c>
      <c r="U82" s="159">
        <v>0.96299999999999997</v>
      </c>
      <c r="V82" s="159">
        <f>ROUND(E82*U82,2)</f>
        <v>0.96</v>
      </c>
      <c r="W82" s="159"/>
      <c r="X82" s="159" t="s">
        <v>146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198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>
        <v>36</v>
      </c>
      <c r="B83" s="157" t="s">
        <v>247</v>
      </c>
      <c r="C83" s="192" t="s">
        <v>235</v>
      </c>
      <c r="D83" s="158" t="s">
        <v>0</v>
      </c>
      <c r="E83" s="186"/>
      <c r="F83" s="160"/>
      <c r="G83" s="159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15</v>
      </c>
      <c r="M83" s="159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59"/>
      <c r="S83" s="159" t="s">
        <v>145</v>
      </c>
      <c r="T83" s="159" t="s">
        <v>145</v>
      </c>
      <c r="U83" s="159">
        <v>0</v>
      </c>
      <c r="V83" s="159">
        <f>ROUND(E83*U83,2)</f>
        <v>0</v>
      </c>
      <c r="W83" s="159"/>
      <c r="X83" s="159" t="s">
        <v>191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192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6" t="s">
        <v>140</v>
      </c>
      <c r="B84" s="167" t="s">
        <v>93</v>
      </c>
      <c r="C84" s="188" t="s">
        <v>94</v>
      </c>
      <c r="D84" s="168"/>
      <c r="E84" s="169"/>
      <c r="F84" s="170"/>
      <c r="G84" s="170">
        <f>SUMIF(AG85:AG89,"&lt;&gt;NOR",G85:G89)</f>
        <v>0</v>
      </c>
      <c r="H84" s="170"/>
      <c r="I84" s="170">
        <f>SUM(I85:I89)</f>
        <v>0</v>
      </c>
      <c r="J84" s="170"/>
      <c r="K84" s="170">
        <f>SUM(K85:K89)</f>
        <v>0</v>
      </c>
      <c r="L84" s="170"/>
      <c r="M84" s="170">
        <f>SUM(M85:M89)</f>
        <v>0</v>
      </c>
      <c r="N84" s="170"/>
      <c r="O84" s="170">
        <f>SUM(O85:O89)</f>
        <v>0.02</v>
      </c>
      <c r="P84" s="170"/>
      <c r="Q84" s="170">
        <f>SUM(Q85:Q89)</f>
        <v>0</v>
      </c>
      <c r="R84" s="170"/>
      <c r="S84" s="170"/>
      <c r="T84" s="171"/>
      <c r="U84" s="165"/>
      <c r="V84" s="165">
        <f>SUM(V85:V89)</f>
        <v>2.56</v>
      </c>
      <c r="W84" s="165"/>
      <c r="X84" s="165"/>
      <c r="AG84" t="s">
        <v>141</v>
      </c>
    </row>
    <row r="85" spans="1:60" outlineLevel="1" x14ac:dyDescent="0.2">
      <c r="A85" s="179">
        <v>37</v>
      </c>
      <c r="B85" s="180" t="s">
        <v>248</v>
      </c>
      <c r="C85" s="191" t="s">
        <v>249</v>
      </c>
      <c r="D85" s="181" t="s">
        <v>182</v>
      </c>
      <c r="E85" s="182">
        <v>1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15</v>
      </c>
      <c r="M85" s="184">
        <f>G85*(1+L85/100)</f>
        <v>0</v>
      </c>
      <c r="N85" s="184">
        <v>1.6E-2</v>
      </c>
      <c r="O85" s="184">
        <f>ROUND(E85*N85,2)</f>
        <v>0.02</v>
      </c>
      <c r="P85" s="184">
        <v>0</v>
      </c>
      <c r="Q85" s="184">
        <f>ROUND(E85*P85,2)</f>
        <v>0</v>
      </c>
      <c r="R85" s="184"/>
      <c r="S85" s="184" t="s">
        <v>172</v>
      </c>
      <c r="T85" s="185" t="s">
        <v>173</v>
      </c>
      <c r="U85" s="159">
        <v>0</v>
      </c>
      <c r="V85" s="159">
        <f>ROUND(E85*U85,2)</f>
        <v>0</v>
      </c>
      <c r="W85" s="159"/>
      <c r="X85" s="159" t="s">
        <v>146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9">
        <v>38</v>
      </c>
      <c r="B86" s="180" t="s">
        <v>250</v>
      </c>
      <c r="C86" s="191" t="s">
        <v>251</v>
      </c>
      <c r="D86" s="181" t="s">
        <v>182</v>
      </c>
      <c r="E86" s="182">
        <v>1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15</v>
      </c>
      <c r="M86" s="184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4"/>
      <c r="S86" s="184" t="s">
        <v>145</v>
      </c>
      <c r="T86" s="185" t="s">
        <v>145</v>
      </c>
      <c r="U86" s="159">
        <v>1.45</v>
      </c>
      <c r="V86" s="159">
        <f>ROUND(E86*U86,2)</f>
        <v>1.45</v>
      </c>
      <c r="W86" s="159"/>
      <c r="X86" s="159" t="s">
        <v>146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198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9">
        <v>39</v>
      </c>
      <c r="B87" s="180" t="s">
        <v>252</v>
      </c>
      <c r="C87" s="191" t="s">
        <v>253</v>
      </c>
      <c r="D87" s="181" t="s">
        <v>182</v>
      </c>
      <c r="E87" s="182">
        <v>1</v>
      </c>
      <c r="F87" s="183"/>
      <c r="G87" s="184">
        <f>ROUND(E87*F87,2)</f>
        <v>0</v>
      </c>
      <c r="H87" s="183"/>
      <c r="I87" s="184">
        <f>ROUND(E87*H87,2)</f>
        <v>0</v>
      </c>
      <c r="J87" s="183"/>
      <c r="K87" s="184">
        <f>ROUND(E87*J87,2)</f>
        <v>0</v>
      </c>
      <c r="L87" s="184">
        <v>15</v>
      </c>
      <c r="M87" s="184">
        <f>G87*(1+L87/100)</f>
        <v>0</v>
      </c>
      <c r="N87" s="184">
        <v>0</v>
      </c>
      <c r="O87" s="184">
        <f>ROUND(E87*N87,2)</f>
        <v>0</v>
      </c>
      <c r="P87" s="184">
        <v>0</v>
      </c>
      <c r="Q87" s="184">
        <f>ROUND(E87*P87,2)</f>
        <v>0</v>
      </c>
      <c r="R87" s="184"/>
      <c r="S87" s="184" t="s">
        <v>145</v>
      </c>
      <c r="T87" s="185" t="s">
        <v>145</v>
      </c>
      <c r="U87" s="159">
        <v>0.33</v>
      </c>
      <c r="V87" s="159">
        <f>ROUND(E87*U87,2)</f>
        <v>0.33</v>
      </c>
      <c r="W87" s="159"/>
      <c r="X87" s="159" t="s">
        <v>146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198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9">
        <v>40</v>
      </c>
      <c r="B88" s="180" t="s">
        <v>254</v>
      </c>
      <c r="C88" s="191" t="s">
        <v>255</v>
      </c>
      <c r="D88" s="181" t="s">
        <v>182</v>
      </c>
      <c r="E88" s="182">
        <v>1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15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/>
      <c r="S88" s="184" t="s">
        <v>145</v>
      </c>
      <c r="T88" s="185" t="s">
        <v>145</v>
      </c>
      <c r="U88" s="159">
        <v>0.77500000000000002</v>
      </c>
      <c r="V88" s="159">
        <f>ROUND(E88*U88,2)</f>
        <v>0.78</v>
      </c>
      <c r="W88" s="159"/>
      <c r="X88" s="159" t="s">
        <v>146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198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9">
        <v>41</v>
      </c>
      <c r="B89" s="180" t="s">
        <v>256</v>
      </c>
      <c r="C89" s="191" t="s">
        <v>257</v>
      </c>
      <c r="D89" s="181" t="s">
        <v>182</v>
      </c>
      <c r="E89" s="182">
        <v>1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15</v>
      </c>
      <c r="M89" s="184">
        <f>G89*(1+L89/100)</f>
        <v>0</v>
      </c>
      <c r="N89" s="184">
        <v>8.0000000000000004E-4</v>
      </c>
      <c r="O89" s="184">
        <f>ROUND(E89*N89,2)</f>
        <v>0</v>
      </c>
      <c r="P89" s="184">
        <v>0</v>
      </c>
      <c r="Q89" s="184">
        <f>ROUND(E89*P89,2)</f>
        <v>0</v>
      </c>
      <c r="R89" s="184" t="s">
        <v>258</v>
      </c>
      <c r="S89" s="184" t="s">
        <v>145</v>
      </c>
      <c r="T89" s="185" t="s">
        <v>145</v>
      </c>
      <c r="U89" s="159">
        <v>0</v>
      </c>
      <c r="V89" s="159">
        <f>ROUND(E89*U89,2)</f>
        <v>0</v>
      </c>
      <c r="W89" s="159"/>
      <c r="X89" s="159" t="s">
        <v>259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260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">
      <c r="A90" s="166" t="s">
        <v>140</v>
      </c>
      <c r="B90" s="167" t="s">
        <v>95</v>
      </c>
      <c r="C90" s="188" t="s">
        <v>96</v>
      </c>
      <c r="D90" s="168"/>
      <c r="E90" s="169"/>
      <c r="F90" s="170"/>
      <c r="G90" s="170">
        <f>SUMIF(AG91:AG135,"&lt;&gt;NOR",G91:G135)</f>
        <v>0</v>
      </c>
      <c r="H90" s="170"/>
      <c r="I90" s="170">
        <f>SUM(I91:I135)</f>
        <v>0</v>
      </c>
      <c r="J90" s="170"/>
      <c r="K90" s="170">
        <f>SUM(K91:K135)</f>
        <v>0</v>
      </c>
      <c r="L90" s="170"/>
      <c r="M90" s="170">
        <f>SUM(M91:M135)</f>
        <v>0</v>
      </c>
      <c r="N90" s="170"/>
      <c r="O90" s="170">
        <f>SUM(O91:O135)</f>
        <v>0.1</v>
      </c>
      <c r="P90" s="170"/>
      <c r="Q90" s="170">
        <f>SUM(Q91:Q135)</f>
        <v>0</v>
      </c>
      <c r="R90" s="170"/>
      <c r="S90" s="170"/>
      <c r="T90" s="171"/>
      <c r="U90" s="165"/>
      <c r="V90" s="165">
        <f>SUM(V91:V135)</f>
        <v>7.24</v>
      </c>
      <c r="W90" s="165"/>
      <c r="X90" s="165"/>
      <c r="AG90" t="s">
        <v>141</v>
      </c>
    </row>
    <row r="91" spans="1:60" outlineLevel="1" x14ac:dyDescent="0.2">
      <c r="A91" s="172">
        <v>42</v>
      </c>
      <c r="B91" s="173" t="s">
        <v>261</v>
      </c>
      <c r="C91" s="189" t="s">
        <v>262</v>
      </c>
      <c r="D91" s="174" t="s">
        <v>155</v>
      </c>
      <c r="E91" s="175">
        <v>2.8092000000000001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7">
        <v>1.9199999999999998E-2</v>
      </c>
      <c r="O91" s="177">
        <f>ROUND(E91*N91,2)</f>
        <v>0.05</v>
      </c>
      <c r="P91" s="177">
        <v>0</v>
      </c>
      <c r="Q91" s="177">
        <f>ROUND(E91*P91,2)</f>
        <v>0</v>
      </c>
      <c r="R91" s="177"/>
      <c r="S91" s="177" t="s">
        <v>172</v>
      </c>
      <c r="T91" s="178" t="s">
        <v>173</v>
      </c>
      <c r="U91" s="159">
        <v>0</v>
      </c>
      <c r="V91" s="159">
        <f>ROUND(E91*U91,2)</f>
        <v>0</v>
      </c>
      <c r="W91" s="159"/>
      <c r="X91" s="159" t="s">
        <v>146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147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3" t="s">
        <v>263</v>
      </c>
      <c r="D92" s="163"/>
      <c r="E92" s="164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149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94" t="s">
        <v>264</v>
      </c>
      <c r="D93" s="163"/>
      <c r="E93" s="164">
        <v>4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149</v>
      </c>
      <c r="AH93" s="149">
        <v>2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4" t="s">
        <v>265</v>
      </c>
      <c r="D94" s="163"/>
      <c r="E94" s="164">
        <v>-0.28000000000000003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149</v>
      </c>
      <c r="AH94" s="149">
        <v>2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94" t="s">
        <v>266</v>
      </c>
      <c r="D95" s="163"/>
      <c r="E95" s="164">
        <v>-1.28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149</v>
      </c>
      <c r="AH95" s="149">
        <v>2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3" t="s">
        <v>267</v>
      </c>
      <c r="D96" s="163"/>
      <c r="E96" s="164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149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90" t="s">
        <v>268</v>
      </c>
      <c r="D97" s="161"/>
      <c r="E97" s="162">
        <v>2.81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149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2">
        <v>43</v>
      </c>
      <c r="B98" s="173" t="s">
        <v>269</v>
      </c>
      <c r="C98" s="189" t="s">
        <v>270</v>
      </c>
      <c r="D98" s="174" t="s">
        <v>155</v>
      </c>
      <c r="E98" s="175">
        <v>3.7227999999999999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15</v>
      </c>
      <c r="M98" s="177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7"/>
      <c r="S98" s="177" t="s">
        <v>145</v>
      </c>
      <c r="T98" s="178" t="s">
        <v>145</v>
      </c>
      <c r="U98" s="159">
        <v>0.255</v>
      </c>
      <c r="V98" s="159">
        <f>ROUND(E98*U98,2)</f>
        <v>0.95</v>
      </c>
      <c r="W98" s="159"/>
      <c r="X98" s="159" t="s">
        <v>146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198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0" t="s">
        <v>178</v>
      </c>
      <c r="D99" s="161"/>
      <c r="E99" s="162">
        <v>4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149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0" t="s">
        <v>179</v>
      </c>
      <c r="D100" s="161"/>
      <c r="E100" s="162">
        <v>-0.28000000000000003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2">
        <v>44</v>
      </c>
      <c r="B101" s="173" t="s">
        <v>271</v>
      </c>
      <c r="C101" s="189" t="s">
        <v>272</v>
      </c>
      <c r="D101" s="174" t="s">
        <v>155</v>
      </c>
      <c r="E101" s="175">
        <v>3.7227999999999999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7">
        <v>2.1000000000000001E-4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145</v>
      </c>
      <c r="T101" s="178" t="s">
        <v>145</v>
      </c>
      <c r="U101" s="159">
        <v>0.05</v>
      </c>
      <c r="V101" s="159">
        <f>ROUND(E101*U101,2)</f>
        <v>0.19</v>
      </c>
      <c r="W101" s="159"/>
      <c r="X101" s="159" t="s">
        <v>146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198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0" t="s">
        <v>178</v>
      </c>
      <c r="D102" s="161"/>
      <c r="E102" s="162">
        <v>4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0" t="s">
        <v>179</v>
      </c>
      <c r="D103" s="161"/>
      <c r="E103" s="162">
        <v>-0.28000000000000003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2">
        <v>45</v>
      </c>
      <c r="B104" s="173" t="s">
        <v>273</v>
      </c>
      <c r="C104" s="189" t="s">
        <v>274</v>
      </c>
      <c r="D104" s="174" t="s">
        <v>155</v>
      </c>
      <c r="E104" s="175">
        <v>2.4428000000000001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15</v>
      </c>
      <c r="M104" s="177">
        <f>G104*(1+L104/100)</f>
        <v>0</v>
      </c>
      <c r="N104" s="177">
        <v>3.48E-3</v>
      </c>
      <c r="O104" s="177">
        <f>ROUND(E104*N104,2)</f>
        <v>0.01</v>
      </c>
      <c r="P104" s="177">
        <v>0</v>
      </c>
      <c r="Q104" s="177">
        <f>ROUND(E104*P104,2)</f>
        <v>0</v>
      </c>
      <c r="R104" s="177"/>
      <c r="S104" s="177" t="s">
        <v>145</v>
      </c>
      <c r="T104" s="178" t="s">
        <v>145</v>
      </c>
      <c r="U104" s="159">
        <v>0.85</v>
      </c>
      <c r="V104" s="159">
        <f>ROUND(E104*U104,2)</f>
        <v>2.08</v>
      </c>
      <c r="W104" s="159"/>
      <c r="X104" s="159" t="s">
        <v>146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198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0" t="s">
        <v>178</v>
      </c>
      <c r="D105" s="161"/>
      <c r="E105" s="162">
        <v>4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149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0" t="s">
        <v>179</v>
      </c>
      <c r="D106" s="161"/>
      <c r="E106" s="162">
        <v>-0.28000000000000003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149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0" t="s">
        <v>275</v>
      </c>
      <c r="D107" s="161"/>
      <c r="E107" s="162">
        <v>-1.28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149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2">
        <v>46</v>
      </c>
      <c r="B108" s="173" t="s">
        <v>276</v>
      </c>
      <c r="C108" s="189" t="s">
        <v>277</v>
      </c>
      <c r="D108" s="174" t="s">
        <v>144</v>
      </c>
      <c r="E108" s="175">
        <v>23.6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15</v>
      </c>
      <c r="M108" s="177">
        <f>G108*(1+L108/100)</f>
        <v>0</v>
      </c>
      <c r="N108" s="177">
        <v>4.0000000000000003E-5</v>
      </c>
      <c r="O108" s="177">
        <f>ROUND(E108*N108,2)</f>
        <v>0</v>
      </c>
      <c r="P108" s="177">
        <v>0</v>
      </c>
      <c r="Q108" s="177">
        <f>ROUND(E108*P108,2)</f>
        <v>0</v>
      </c>
      <c r="R108" s="177"/>
      <c r="S108" s="177" t="s">
        <v>145</v>
      </c>
      <c r="T108" s="178" t="s">
        <v>145</v>
      </c>
      <c r="U108" s="159">
        <v>0.15</v>
      </c>
      <c r="V108" s="159">
        <f>ROUND(E108*U108,2)</f>
        <v>3.54</v>
      </c>
      <c r="W108" s="159"/>
      <c r="X108" s="159" t="s">
        <v>146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198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0" t="s">
        <v>278</v>
      </c>
      <c r="D109" s="161"/>
      <c r="E109" s="162">
        <v>9.6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0" t="s">
        <v>279</v>
      </c>
      <c r="D110" s="161"/>
      <c r="E110" s="162">
        <v>14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149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2">
        <v>47</v>
      </c>
      <c r="B111" s="173" t="s">
        <v>280</v>
      </c>
      <c r="C111" s="189" t="s">
        <v>281</v>
      </c>
      <c r="D111" s="174" t="s">
        <v>155</v>
      </c>
      <c r="E111" s="175">
        <v>2.4428000000000001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15</v>
      </c>
      <c r="M111" s="177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7"/>
      <c r="S111" s="177" t="s">
        <v>145</v>
      </c>
      <c r="T111" s="178" t="s">
        <v>145</v>
      </c>
      <c r="U111" s="159">
        <v>0.03</v>
      </c>
      <c r="V111" s="159">
        <f>ROUND(E111*U111,2)</f>
        <v>7.0000000000000007E-2</v>
      </c>
      <c r="W111" s="159"/>
      <c r="X111" s="159" t="s">
        <v>146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198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0" t="s">
        <v>178</v>
      </c>
      <c r="D112" s="161"/>
      <c r="E112" s="162">
        <v>4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149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0" t="s">
        <v>179</v>
      </c>
      <c r="D113" s="161"/>
      <c r="E113" s="162">
        <v>-0.28000000000000003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0" t="s">
        <v>275</v>
      </c>
      <c r="D114" s="161"/>
      <c r="E114" s="162">
        <v>-1.28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2">
        <v>48</v>
      </c>
      <c r="B115" s="173" t="s">
        <v>282</v>
      </c>
      <c r="C115" s="189" t="s">
        <v>283</v>
      </c>
      <c r="D115" s="174" t="s">
        <v>155</v>
      </c>
      <c r="E115" s="175">
        <v>2.4428000000000001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15</v>
      </c>
      <c r="M115" s="177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7"/>
      <c r="S115" s="177" t="s">
        <v>145</v>
      </c>
      <c r="T115" s="178" t="s">
        <v>145</v>
      </c>
      <c r="U115" s="159">
        <v>0.16600000000000001</v>
      </c>
      <c r="V115" s="159">
        <f>ROUND(E115*U115,2)</f>
        <v>0.41</v>
      </c>
      <c r="W115" s="159"/>
      <c r="X115" s="159" t="s">
        <v>146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198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0" t="s">
        <v>178</v>
      </c>
      <c r="D116" s="161"/>
      <c r="E116" s="162">
        <v>4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0" t="s">
        <v>179</v>
      </c>
      <c r="D117" s="161"/>
      <c r="E117" s="162">
        <v>-0.28000000000000003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0" t="s">
        <v>275</v>
      </c>
      <c r="D118" s="161"/>
      <c r="E118" s="162">
        <v>-1.28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149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2">
        <v>49</v>
      </c>
      <c r="B119" s="173" t="s">
        <v>284</v>
      </c>
      <c r="C119" s="189" t="s">
        <v>285</v>
      </c>
      <c r="D119" s="174" t="s">
        <v>155</v>
      </c>
      <c r="E119" s="175">
        <v>2.4428000000000001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15</v>
      </c>
      <c r="M119" s="177">
        <f>G119*(1+L119/100)</f>
        <v>0</v>
      </c>
      <c r="N119" s="177">
        <v>8.0000000000000004E-4</v>
      </c>
      <c r="O119" s="177">
        <f>ROUND(E119*N119,2)</f>
        <v>0</v>
      </c>
      <c r="P119" s="177">
        <v>0</v>
      </c>
      <c r="Q119" s="177">
        <f>ROUND(E119*P119,2)</f>
        <v>0</v>
      </c>
      <c r="R119" s="177"/>
      <c r="S119" s="177" t="s">
        <v>286</v>
      </c>
      <c r="T119" s="178" t="s">
        <v>286</v>
      </c>
      <c r="U119" s="159">
        <v>0</v>
      </c>
      <c r="V119" s="159">
        <f>ROUND(E119*U119,2)</f>
        <v>0</v>
      </c>
      <c r="W119" s="159"/>
      <c r="X119" s="159" t="s">
        <v>146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198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0" t="s">
        <v>178</v>
      </c>
      <c r="D120" s="161"/>
      <c r="E120" s="162">
        <v>4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0" t="s">
        <v>179</v>
      </c>
      <c r="D121" s="161"/>
      <c r="E121" s="162">
        <v>-0.28000000000000003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0" t="s">
        <v>275</v>
      </c>
      <c r="D122" s="161"/>
      <c r="E122" s="162">
        <v>-1.28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149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2">
        <v>50</v>
      </c>
      <c r="B123" s="173" t="s">
        <v>287</v>
      </c>
      <c r="C123" s="189" t="s">
        <v>288</v>
      </c>
      <c r="D123" s="174" t="s">
        <v>289</v>
      </c>
      <c r="E123" s="175">
        <v>42.588799999999999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15</v>
      </c>
      <c r="M123" s="177">
        <f>G123*(1+L123/100)</f>
        <v>0</v>
      </c>
      <c r="N123" s="177">
        <v>1E-3</v>
      </c>
      <c r="O123" s="177">
        <f>ROUND(E123*N123,2)</f>
        <v>0.04</v>
      </c>
      <c r="P123" s="177">
        <v>0</v>
      </c>
      <c r="Q123" s="177">
        <f>ROUND(E123*P123,2)</f>
        <v>0</v>
      </c>
      <c r="R123" s="177" t="s">
        <v>258</v>
      </c>
      <c r="S123" s="177" t="s">
        <v>145</v>
      </c>
      <c r="T123" s="178" t="s">
        <v>145</v>
      </c>
      <c r="U123" s="159">
        <v>0</v>
      </c>
      <c r="V123" s="159">
        <f>ROUND(E123*U123,2)</f>
        <v>0</v>
      </c>
      <c r="W123" s="159"/>
      <c r="X123" s="159" t="s">
        <v>259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260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3" t="s">
        <v>263</v>
      </c>
      <c r="D124" s="163"/>
      <c r="E124" s="164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149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4" t="s">
        <v>264</v>
      </c>
      <c r="D125" s="163"/>
      <c r="E125" s="164">
        <v>4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149</v>
      </c>
      <c r="AH125" s="149">
        <v>2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4" t="s">
        <v>265</v>
      </c>
      <c r="D126" s="163"/>
      <c r="E126" s="164">
        <v>-0.28000000000000003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149</v>
      </c>
      <c r="AH126" s="149">
        <v>2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3" t="s">
        <v>267</v>
      </c>
      <c r="D127" s="163"/>
      <c r="E127" s="164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0" t="s">
        <v>290</v>
      </c>
      <c r="D128" s="161"/>
      <c r="E128" s="162">
        <v>42.59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149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2">
        <v>51</v>
      </c>
      <c r="B129" s="173" t="s">
        <v>291</v>
      </c>
      <c r="C129" s="189" t="s">
        <v>292</v>
      </c>
      <c r="D129" s="174" t="s">
        <v>289</v>
      </c>
      <c r="E129" s="175">
        <v>0.81899999999999995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7">
        <v>1E-3</v>
      </c>
      <c r="O129" s="177">
        <f>ROUND(E129*N129,2)</f>
        <v>0</v>
      </c>
      <c r="P129" s="177">
        <v>0</v>
      </c>
      <c r="Q129" s="177">
        <f>ROUND(E129*P129,2)</f>
        <v>0</v>
      </c>
      <c r="R129" s="177" t="s">
        <v>258</v>
      </c>
      <c r="S129" s="177" t="s">
        <v>145</v>
      </c>
      <c r="T129" s="178" t="s">
        <v>145</v>
      </c>
      <c r="U129" s="159">
        <v>0</v>
      </c>
      <c r="V129" s="159">
        <f>ROUND(E129*U129,2)</f>
        <v>0</v>
      </c>
      <c r="W129" s="159"/>
      <c r="X129" s="159" t="s">
        <v>259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260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3" t="s">
        <v>263</v>
      </c>
      <c r="D130" s="163"/>
      <c r="E130" s="164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149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4" t="s">
        <v>264</v>
      </c>
      <c r="D131" s="163"/>
      <c r="E131" s="164">
        <v>4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149</v>
      </c>
      <c r="AH131" s="149">
        <v>2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4" t="s">
        <v>265</v>
      </c>
      <c r="D132" s="163"/>
      <c r="E132" s="164">
        <v>-0.28000000000000003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149</v>
      </c>
      <c r="AH132" s="149">
        <v>2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3" t="s">
        <v>267</v>
      </c>
      <c r="D133" s="163"/>
      <c r="E133" s="164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149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0" t="s">
        <v>293</v>
      </c>
      <c r="D134" s="161"/>
      <c r="E134" s="162">
        <v>0.82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149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>
        <v>52</v>
      </c>
      <c r="B135" s="157" t="s">
        <v>294</v>
      </c>
      <c r="C135" s="192" t="s">
        <v>235</v>
      </c>
      <c r="D135" s="158" t="s">
        <v>0</v>
      </c>
      <c r="E135" s="186"/>
      <c r="F135" s="160"/>
      <c r="G135" s="159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15</v>
      </c>
      <c r="M135" s="159">
        <f>G135*(1+L135/100)</f>
        <v>0</v>
      </c>
      <c r="N135" s="159">
        <v>0</v>
      </c>
      <c r="O135" s="159">
        <f>ROUND(E135*N135,2)</f>
        <v>0</v>
      </c>
      <c r="P135" s="159">
        <v>0</v>
      </c>
      <c r="Q135" s="159">
        <f>ROUND(E135*P135,2)</f>
        <v>0</v>
      </c>
      <c r="R135" s="159"/>
      <c r="S135" s="159" t="s">
        <v>145</v>
      </c>
      <c r="T135" s="159" t="s">
        <v>145</v>
      </c>
      <c r="U135" s="159">
        <v>0</v>
      </c>
      <c r="V135" s="159">
        <f>ROUND(E135*U135,2)</f>
        <v>0</v>
      </c>
      <c r="W135" s="159"/>
      <c r="X135" s="159" t="s">
        <v>191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192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x14ac:dyDescent="0.2">
      <c r="A136" s="166" t="s">
        <v>140</v>
      </c>
      <c r="B136" s="167" t="s">
        <v>97</v>
      </c>
      <c r="C136" s="188" t="s">
        <v>98</v>
      </c>
      <c r="D136" s="168"/>
      <c r="E136" s="169"/>
      <c r="F136" s="170"/>
      <c r="G136" s="170">
        <f>SUMIF(AG137:AG169,"&lt;&gt;NOR",G137:G169)</f>
        <v>0</v>
      </c>
      <c r="H136" s="170"/>
      <c r="I136" s="170">
        <f>SUM(I137:I169)</f>
        <v>0</v>
      </c>
      <c r="J136" s="170"/>
      <c r="K136" s="170">
        <f>SUM(K137:K169)</f>
        <v>0</v>
      </c>
      <c r="L136" s="170"/>
      <c r="M136" s="170">
        <f>SUM(M137:M169)</f>
        <v>0</v>
      </c>
      <c r="N136" s="170"/>
      <c r="O136" s="170">
        <f>SUM(O137:O169)</f>
        <v>0.31</v>
      </c>
      <c r="P136" s="170"/>
      <c r="Q136" s="170">
        <f>SUM(Q137:Q169)</f>
        <v>0</v>
      </c>
      <c r="R136" s="170"/>
      <c r="S136" s="170"/>
      <c r="T136" s="171"/>
      <c r="U136" s="165"/>
      <c r="V136" s="165">
        <f>SUM(V137:V169)</f>
        <v>22.04</v>
      </c>
      <c r="W136" s="165"/>
      <c r="X136" s="165"/>
      <c r="AG136" t="s">
        <v>141</v>
      </c>
    </row>
    <row r="137" spans="1:60" outlineLevel="1" x14ac:dyDescent="0.2">
      <c r="A137" s="172">
        <v>53</v>
      </c>
      <c r="B137" s="173" t="s">
        <v>295</v>
      </c>
      <c r="C137" s="189" t="s">
        <v>296</v>
      </c>
      <c r="D137" s="174" t="s">
        <v>155</v>
      </c>
      <c r="E137" s="175">
        <v>18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15</v>
      </c>
      <c r="M137" s="177">
        <f>G137*(1+L137/100)</f>
        <v>0</v>
      </c>
      <c r="N137" s="177">
        <v>2.1000000000000001E-4</v>
      </c>
      <c r="O137" s="177">
        <f>ROUND(E137*N137,2)</f>
        <v>0</v>
      </c>
      <c r="P137" s="177">
        <v>0</v>
      </c>
      <c r="Q137" s="177">
        <f>ROUND(E137*P137,2)</f>
        <v>0</v>
      </c>
      <c r="R137" s="177"/>
      <c r="S137" s="177" t="s">
        <v>145</v>
      </c>
      <c r="T137" s="178" t="s">
        <v>145</v>
      </c>
      <c r="U137" s="159">
        <v>0.05</v>
      </c>
      <c r="V137" s="159">
        <f>ROUND(E137*U137,2)</f>
        <v>0.9</v>
      </c>
      <c r="W137" s="159"/>
      <c r="X137" s="159" t="s">
        <v>146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198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 t="s">
        <v>297</v>
      </c>
      <c r="D138" s="161"/>
      <c r="E138" s="162">
        <v>19.2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149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0" t="s">
        <v>164</v>
      </c>
      <c r="D139" s="161"/>
      <c r="E139" s="162">
        <v>-1.2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149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2">
        <v>54</v>
      </c>
      <c r="B140" s="173" t="s">
        <v>298</v>
      </c>
      <c r="C140" s="189" t="s">
        <v>299</v>
      </c>
      <c r="D140" s="174" t="s">
        <v>155</v>
      </c>
      <c r="E140" s="175">
        <v>18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15</v>
      </c>
      <c r="M140" s="177">
        <f>G140*(1+L140/100)</f>
        <v>0</v>
      </c>
      <c r="N140" s="177">
        <v>2.5300000000000001E-3</v>
      </c>
      <c r="O140" s="177">
        <f>ROUND(E140*N140,2)</f>
        <v>0.05</v>
      </c>
      <c r="P140" s="177">
        <v>0</v>
      </c>
      <c r="Q140" s="177">
        <f>ROUND(E140*P140,2)</f>
        <v>0</v>
      </c>
      <c r="R140" s="177"/>
      <c r="S140" s="177" t="s">
        <v>145</v>
      </c>
      <c r="T140" s="178" t="s">
        <v>145</v>
      </c>
      <c r="U140" s="159">
        <v>0.98399999999999999</v>
      </c>
      <c r="V140" s="159">
        <f>ROUND(E140*U140,2)</f>
        <v>17.71</v>
      </c>
      <c r="W140" s="159"/>
      <c r="X140" s="159" t="s">
        <v>146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198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0" t="s">
        <v>297</v>
      </c>
      <c r="D141" s="161"/>
      <c r="E141" s="162">
        <v>19.2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0" t="s">
        <v>164</v>
      </c>
      <c r="D142" s="161"/>
      <c r="E142" s="162">
        <v>-1.2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2">
        <v>55</v>
      </c>
      <c r="B143" s="173" t="s">
        <v>300</v>
      </c>
      <c r="C143" s="189" t="s">
        <v>301</v>
      </c>
      <c r="D143" s="174" t="s">
        <v>155</v>
      </c>
      <c r="E143" s="175">
        <v>18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15</v>
      </c>
      <c r="M143" s="177">
        <f>G143*(1+L143/100)</f>
        <v>0</v>
      </c>
      <c r="N143" s="177">
        <v>1.1E-4</v>
      </c>
      <c r="O143" s="177">
        <f>ROUND(E143*N143,2)</f>
        <v>0</v>
      </c>
      <c r="P143" s="177">
        <v>0</v>
      </c>
      <c r="Q143" s="177">
        <f>ROUND(E143*P143,2)</f>
        <v>0</v>
      </c>
      <c r="R143" s="177"/>
      <c r="S143" s="177" t="s">
        <v>145</v>
      </c>
      <c r="T143" s="178" t="s">
        <v>145</v>
      </c>
      <c r="U143" s="159">
        <v>0</v>
      </c>
      <c r="V143" s="159">
        <f>ROUND(E143*U143,2)</f>
        <v>0</v>
      </c>
      <c r="W143" s="159"/>
      <c r="X143" s="159" t="s">
        <v>146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198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0" t="s">
        <v>297</v>
      </c>
      <c r="D144" s="161"/>
      <c r="E144" s="162">
        <v>19.2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0" t="s">
        <v>164</v>
      </c>
      <c r="D145" s="161"/>
      <c r="E145" s="162">
        <v>-1.2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149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2">
        <v>56</v>
      </c>
      <c r="B146" s="173" t="s">
        <v>302</v>
      </c>
      <c r="C146" s="189" t="s">
        <v>303</v>
      </c>
      <c r="D146" s="174" t="s">
        <v>155</v>
      </c>
      <c r="E146" s="175">
        <v>18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15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7"/>
      <c r="S146" s="177" t="s">
        <v>145</v>
      </c>
      <c r="T146" s="178" t="s">
        <v>145</v>
      </c>
      <c r="U146" s="159">
        <v>0.1</v>
      </c>
      <c r="V146" s="159">
        <f>ROUND(E146*U146,2)</f>
        <v>1.8</v>
      </c>
      <c r="W146" s="159"/>
      <c r="X146" s="159" t="s">
        <v>146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198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0" t="s">
        <v>297</v>
      </c>
      <c r="D147" s="161"/>
      <c r="E147" s="162">
        <v>19.2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164</v>
      </c>
      <c r="D148" s="161"/>
      <c r="E148" s="162">
        <v>-1.2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2">
        <v>57</v>
      </c>
      <c r="B149" s="173" t="s">
        <v>304</v>
      </c>
      <c r="C149" s="189" t="s">
        <v>305</v>
      </c>
      <c r="D149" s="174" t="s">
        <v>144</v>
      </c>
      <c r="E149" s="175">
        <v>10.83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15</v>
      </c>
      <c r="M149" s="177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7"/>
      <c r="S149" s="177" t="s">
        <v>145</v>
      </c>
      <c r="T149" s="178" t="s">
        <v>145</v>
      </c>
      <c r="U149" s="159">
        <v>0.12</v>
      </c>
      <c r="V149" s="159">
        <f>ROUND(E149*U149,2)</f>
        <v>1.3</v>
      </c>
      <c r="W149" s="159"/>
      <c r="X149" s="159" t="s">
        <v>146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198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0" t="s">
        <v>306</v>
      </c>
      <c r="D150" s="161"/>
      <c r="E150" s="162">
        <v>10.83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79">
        <v>58</v>
      </c>
      <c r="B151" s="180" t="s">
        <v>307</v>
      </c>
      <c r="C151" s="191" t="s">
        <v>308</v>
      </c>
      <c r="D151" s="181" t="s">
        <v>144</v>
      </c>
      <c r="E151" s="182">
        <v>0.83</v>
      </c>
      <c r="F151" s="183"/>
      <c r="G151" s="184">
        <f>ROUND(E151*F151,2)</f>
        <v>0</v>
      </c>
      <c r="H151" s="183"/>
      <c r="I151" s="184">
        <f>ROUND(E151*H151,2)</f>
        <v>0</v>
      </c>
      <c r="J151" s="183"/>
      <c r="K151" s="184">
        <f>ROUND(E151*J151,2)</f>
        <v>0</v>
      </c>
      <c r="L151" s="184">
        <v>15</v>
      </c>
      <c r="M151" s="184">
        <f>G151*(1+L151/100)</f>
        <v>0</v>
      </c>
      <c r="N151" s="184">
        <v>7.1000000000000002E-4</v>
      </c>
      <c r="O151" s="184">
        <f>ROUND(E151*N151,2)</f>
        <v>0</v>
      </c>
      <c r="P151" s="184">
        <v>0</v>
      </c>
      <c r="Q151" s="184">
        <f>ROUND(E151*P151,2)</f>
        <v>0</v>
      </c>
      <c r="R151" s="184"/>
      <c r="S151" s="184" t="s">
        <v>145</v>
      </c>
      <c r="T151" s="185" t="s">
        <v>145</v>
      </c>
      <c r="U151" s="159">
        <v>0.4</v>
      </c>
      <c r="V151" s="159">
        <f>ROUND(E151*U151,2)</f>
        <v>0.33</v>
      </c>
      <c r="W151" s="159"/>
      <c r="X151" s="159" t="s">
        <v>146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198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2">
        <v>59</v>
      </c>
      <c r="B152" s="173" t="s">
        <v>309</v>
      </c>
      <c r="C152" s="189" t="s">
        <v>310</v>
      </c>
      <c r="D152" s="174" t="s">
        <v>144</v>
      </c>
      <c r="E152" s="175">
        <v>11.913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15</v>
      </c>
      <c r="M152" s="177">
        <f>G152*(1+L152/100)</f>
        <v>0</v>
      </c>
      <c r="N152" s="177">
        <v>2.2000000000000001E-4</v>
      </c>
      <c r="O152" s="177">
        <f>ROUND(E152*N152,2)</f>
        <v>0</v>
      </c>
      <c r="P152" s="177">
        <v>0</v>
      </c>
      <c r="Q152" s="177">
        <f>ROUND(E152*P152,2)</f>
        <v>0</v>
      </c>
      <c r="R152" s="177" t="s">
        <v>258</v>
      </c>
      <c r="S152" s="177" t="s">
        <v>311</v>
      </c>
      <c r="T152" s="178" t="s">
        <v>311</v>
      </c>
      <c r="U152" s="159">
        <v>0</v>
      </c>
      <c r="V152" s="159">
        <f>ROUND(E152*U152,2)</f>
        <v>0</v>
      </c>
      <c r="W152" s="159"/>
      <c r="X152" s="159" t="s">
        <v>259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260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3" t="s">
        <v>263</v>
      </c>
      <c r="D153" s="163"/>
      <c r="E153" s="164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4" t="s">
        <v>312</v>
      </c>
      <c r="D154" s="163"/>
      <c r="E154" s="164">
        <v>10.83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149</v>
      </c>
      <c r="AH154" s="149">
        <v>2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93" t="s">
        <v>267</v>
      </c>
      <c r="D155" s="163"/>
      <c r="E155" s="164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149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0" t="s">
        <v>313</v>
      </c>
      <c r="D156" s="161"/>
      <c r="E156" s="162">
        <v>11.91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2">
        <v>60</v>
      </c>
      <c r="B157" s="173" t="s">
        <v>314</v>
      </c>
      <c r="C157" s="189" t="s">
        <v>315</v>
      </c>
      <c r="D157" s="174" t="s">
        <v>155</v>
      </c>
      <c r="E157" s="175">
        <v>20.8432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15</v>
      </c>
      <c r="M157" s="177">
        <f>G157*(1+L157/100)</f>
        <v>0</v>
      </c>
      <c r="N157" s="177">
        <v>1.26E-2</v>
      </c>
      <c r="O157" s="177">
        <f>ROUND(E157*N157,2)</f>
        <v>0.26</v>
      </c>
      <c r="P157" s="177">
        <v>0</v>
      </c>
      <c r="Q157" s="177">
        <f>ROUND(E157*P157,2)</f>
        <v>0</v>
      </c>
      <c r="R157" s="177" t="s">
        <v>258</v>
      </c>
      <c r="S157" s="177" t="s">
        <v>145</v>
      </c>
      <c r="T157" s="178" t="s">
        <v>145</v>
      </c>
      <c r="U157" s="159">
        <v>0</v>
      </c>
      <c r="V157" s="159">
        <f>ROUND(E157*U157,2)</f>
        <v>0</v>
      </c>
      <c r="W157" s="159"/>
      <c r="X157" s="159" t="s">
        <v>259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260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0" t="s">
        <v>316</v>
      </c>
      <c r="D158" s="161"/>
      <c r="E158" s="162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3" t="s">
        <v>263</v>
      </c>
      <c r="D159" s="163"/>
      <c r="E159" s="164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149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317</v>
      </c>
      <c r="D160" s="163"/>
      <c r="E160" s="164">
        <v>19.2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149</v>
      </c>
      <c r="AH160" s="149">
        <v>2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318</v>
      </c>
      <c r="D161" s="163"/>
      <c r="E161" s="164">
        <v>-1.2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149</v>
      </c>
      <c r="AH161" s="149">
        <v>2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3" t="s">
        <v>267</v>
      </c>
      <c r="D162" s="163"/>
      <c r="E162" s="164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149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0" t="s">
        <v>319</v>
      </c>
      <c r="D163" s="161"/>
      <c r="E163" s="162">
        <v>20.7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149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0" t="s">
        <v>320</v>
      </c>
      <c r="D164" s="161"/>
      <c r="E164" s="162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3" t="s">
        <v>263</v>
      </c>
      <c r="D165" s="163"/>
      <c r="E165" s="164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149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321</v>
      </c>
      <c r="D166" s="163"/>
      <c r="E166" s="164">
        <v>0.83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149</v>
      </c>
      <c r="AH166" s="149">
        <v>2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3" t="s">
        <v>267</v>
      </c>
      <c r="D167" s="163"/>
      <c r="E167" s="164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149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0" t="s">
        <v>322</v>
      </c>
      <c r="D168" s="161"/>
      <c r="E168" s="162">
        <v>0.14000000000000001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>
        <v>61</v>
      </c>
      <c r="B169" s="157" t="s">
        <v>323</v>
      </c>
      <c r="C169" s="192" t="s">
        <v>235</v>
      </c>
      <c r="D169" s="158" t="s">
        <v>0</v>
      </c>
      <c r="E169" s="186"/>
      <c r="F169" s="160"/>
      <c r="G169" s="159">
        <f>ROUND(E169*F169,2)</f>
        <v>0</v>
      </c>
      <c r="H169" s="160"/>
      <c r="I169" s="159">
        <f>ROUND(E169*H169,2)</f>
        <v>0</v>
      </c>
      <c r="J169" s="160"/>
      <c r="K169" s="159">
        <f>ROUND(E169*J169,2)</f>
        <v>0</v>
      </c>
      <c r="L169" s="159">
        <v>15</v>
      </c>
      <c r="M169" s="159">
        <f>G169*(1+L169/100)</f>
        <v>0</v>
      </c>
      <c r="N169" s="159">
        <v>0</v>
      </c>
      <c r="O169" s="159">
        <f>ROUND(E169*N169,2)</f>
        <v>0</v>
      </c>
      <c r="P169" s="159">
        <v>0</v>
      </c>
      <c r="Q169" s="159">
        <f>ROUND(E169*P169,2)</f>
        <v>0</v>
      </c>
      <c r="R169" s="159"/>
      <c r="S169" s="159" t="s">
        <v>145</v>
      </c>
      <c r="T169" s="159" t="s">
        <v>145</v>
      </c>
      <c r="U169" s="159">
        <v>0</v>
      </c>
      <c r="V169" s="159">
        <f>ROUND(E169*U169,2)</f>
        <v>0</v>
      </c>
      <c r="W169" s="159"/>
      <c r="X169" s="159" t="s">
        <v>191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192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x14ac:dyDescent="0.2">
      <c r="A170" s="166" t="s">
        <v>140</v>
      </c>
      <c r="B170" s="167" t="s">
        <v>99</v>
      </c>
      <c r="C170" s="188" t="s">
        <v>100</v>
      </c>
      <c r="D170" s="168"/>
      <c r="E170" s="169"/>
      <c r="F170" s="170"/>
      <c r="G170" s="170">
        <f>SUMIF(AG171:AG171,"&lt;&gt;NOR",G171:G171)</f>
        <v>0</v>
      </c>
      <c r="H170" s="170"/>
      <c r="I170" s="170">
        <f>SUM(I171:I171)</f>
        <v>0</v>
      </c>
      <c r="J170" s="170"/>
      <c r="K170" s="170">
        <f>SUM(K171:K171)</f>
        <v>0</v>
      </c>
      <c r="L170" s="170"/>
      <c r="M170" s="170">
        <f>SUM(M171:M171)</f>
        <v>0</v>
      </c>
      <c r="N170" s="170"/>
      <c r="O170" s="170">
        <f>SUM(O171:O171)</f>
        <v>0</v>
      </c>
      <c r="P170" s="170"/>
      <c r="Q170" s="170">
        <f>SUM(Q171:Q171)</f>
        <v>0</v>
      </c>
      <c r="R170" s="170"/>
      <c r="S170" s="170"/>
      <c r="T170" s="171"/>
      <c r="U170" s="165"/>
      <c r="V170" s="165">
        <f>SUM(V171:V171)</f>
        <v>0</v>
      </c>
      <c r="W170" s="165"/>
      <c r="X170" s="165"/>
      <c r="AG170" t="s">
        <v>141</v>
      </c>
    </row>
    <row r="171" spans="1:60" outlineLevel="1" x14ac:dyDescent="0.2">
      <c r="A171" s="179">
        <v>62</v>
      </c>
      <c r="B171" s="180" t="s">
        <v>324</v>
      </c>
      <c r="C171" s="191" t="s">
        <v>325</v>
      </c>
      <c r="D171" s="181" t="s">
        <v>182</v>
      </c>
      <c r="E171" s="182">
        <v>1</v>
      </c>
      <c r="F171" s="183"/>
      <c r="G171" s="184">
        <f>ROUND(E171*F171,2)</f>
        <v>0</v>
      </c>
      <c r="H171" s="183"/>
      <c r="I171" s="184">
        <f>ROUND(E171*H171,2)</f>
        <v>0</v>
      </c>
      <c r="J171" s="183"/>
      <c r="K171" s="184">
        <f>ROUND(E171*J171,2)</f>
        <v>0</v>
      </c>
      <c r="L171" s="184">
        <v>15</v>
      </c>
      <c r="M171" s="184">
        <f>G171*(1+L171/100)</f>
        <v>0</v>
      </c>
      <c r="N171" s="184">
        <v>0</v>
      </c>
      <c r="O171" s="184">
        <f>ROUND(E171*N171,2)</f>
        <v>0</v>
      </c>
      <c r="P171" s="184">
        <v>0</v>
      </c>
      <c r="Q171" s="184">
        <f>ROUND(E171*P171,2)</f>
        <v>0</v>
      </c>
      <c r="R171" s="184"/>
      <c r="S171" s="184" t="s">
        <v>172</v>
      </c>
      <c r="T171" s="185" t="s">
        <v>173</v>
      </c>
      <c r="U171" s="159">
        <v>0</v>
      </c>
      <c r="V171" s="159">
        <f>ROUND(E171*U171,2)</f>
        <v>0</v>
      </c>
      <c r="W171" s="159"/>
      <c r="X171" s="159" t="s">
        <v>146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147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x14ac:dyDescent="0.2">
      <c r="A172" s="166" t="s">
        <v>140</v>
      </c>
      <c r="B172" s="167" t="s">
        <v>101</v>
      </c>
      <c r="C172" s="188" t="s">
        <v>102</v>
      </c>
      <c r="D172" s="168"/>
      <c r="E172" s="169"/>
      <c r="F172" s="170"/>
      <c r="G172" s="170">
        <f>SUMIF(AG173:AG188,"&lt;&gt;NOR",G173:G188)</f>
        <v>0</v>
      </c>
      <c r="H172" s="170"/>
      <c r="I172" s="170">
        <f>SUM(I173:I188)</f>
        <v>0</v>
      </c>
      <c r="J172" s="170"/>
      <c r="K172" s="170">
        <f>SUM(K173:K188)</f>
        <v>0</v>
      </c>
      <c r="L172" s="170"/>
      <c r="M172" s="170">
        <f>SUM(M173:M188)</f>
        <v>0</v>
      </c>
      <c r="N172" s="170"/>
      <c r="O172" s="170">
        <f>SUM(O173:O188)</f>
        <v>0.01</v>
      </c>
      <c r="P172" s="170"/>
      <c r="Q172" s="170">
        <f>SUM(Q173:Q188)</f>
        <v>0</v>
      </c>
      <c r="R172" s="170"/>
      <c r="S172" s="170"/>
      <c r="T172" s="171"/>
      <c r="U172" s="165"/>
      <c r="V172" s="165">
        <f>SUM(V173:V188)</f>
        <v>4.51</v>
      </c>
      <c r="W172" s="165"/>
      <c r="X172" s="165"/>
      <c r="AG172" t="s">
        <v>141</v>
      </c>
    </row>
    <row r="173" spans="1:60" outlineLevel="1" x14ac:dyDescent="0.2">
      <c r="A173" s="172">
        <v>63</v>
      </c>
      <c r="B173" s="173" t="s">
        <v>326</v>
      </c>
      <c r="C173" s="189" t="s">
        <v>327</v>
      </c>
      <c r="D173" s="174" t="s">
        <v>155</v>
      </c>
      <c r="E173" s="175">
        <v>10.2828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15</v>
      </c>
      <c r="M173" s="177">
        <f>G173*(1+L173/100)</f>
        <v>0</v>
      </c>
      <c r="N173" s="177">
        <v>1.7000000000000001E-4</v>
      </c>
      <c r="O173" s="177">
        <f>ROUND(E173*N173,2)</f>
        <v>0</v>
      </c>
      <c r="P173" s="177">
        <v>0</v>
      </c>
      <c r="Q173" s="177">
        <f>ROUND(E173*P173,2)</f>
        <v>0</v>
      </c>
      <c r="R173" s="177"/>
      <c r="S173" s="177" t="s">
        <v>145</v>
      </c>
      <c r="T173" s="178" t="s">
        <v>145</v>
      </c>
      <c r="U173" s="159">
        <v>3.2480000000000002E-2</v>
      </c>
      <c r="V173" s="159">
        <f>ROUND(E173*U173,2)</f>
        <v>0.33</v>
      </c>
      <c r="W173" s="159"/>
      <c r="X173" s="159" t="s">
        <v>146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198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0" t="s">
        <v>328</v>
      </c>
      <c r="D174" s="161"/>
      <c r="E174" s="162">
        <v>6.56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149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0" t="s">
        <v>178</v>
      </c>
      <c r="D175" s="161"/>
      <c r="E175" s="162">
        <v>4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0" t="s">
        <v>179</v>
      </c>
      <c r="D176" s="161"/>
      <c r="E176" s="162">
        <v>-0.28000000000000003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72">
        <v>64</v>
      </c>
      <c r="B177" s="173" t="s">
        <v>329</v>
      </c>
      <c r="C177" s="189" t="s">
        <v>330</v>
      </c>
      <c r="D177" s="174" t="s">
        <v>155</v>
      </c>
      <c r="E177" s="175">
        <v>10.2828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15</v>
      </c>
      <c r="M177" s="177">
        <f>G177*(1+L177/100)</f>
        <v>0</v>
      </c>
      <c r="N177" s="177">
        <v>4.6000000000000001E-4</v>
      </c>
      <c r="O177" s="177">
        <f>ROUND(E177*N177,2)</f>
        <v>0</v>
      </c>
      <c r="P177" s="177">
        <v>0</v>
      </c>
      <c r="Q177" s="177">
        <f>ROUND(E177*P177,2)</f>
        <v>0</v>
      </c>
      <c r="R177" s="177"/>
      <c r="S177" s="177" t="s">
        <v>145</v>
      </c>
      <c r="T177" s="178" t="s">
        <v>145</v>
      </c>
      <c r="U177" s="159">
        <v>0.10191</v>
      </c>
      <c r="V177" s="159">
        <f>ROUND(E177*U177,2)</f>
        <v>1.05</v>
      </c>
      <c r="W177" s="159"/>
      <c r="X177" s="159" t="s">
        <v>146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198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0" t="s">
        <v>328</v>
      </c>
      <c r="D178" s="161"/>
      <c r="E178" s="162">
        <v>6.56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0" t="s">
        <v>178</v>
      </c>
      <c r="D179" s="161"/>
      <c r="E179" s="162">
        <v>4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0" t="s">
        <v>179</v>
      </c>
      <c r="D180" s="161"/>
      <c r="E180" s="162">
        <v>-0.28000000000000003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2">
        <v>65</v>
      </c>
      <c r="B181" s="173" t="s">
        <v>331</v>
      </c>
      <c r="C181" s="189" t="s">
        <v>332</v>
      </c>
      <c r="D181" s="174" t="s">
        <v>155</v>
      </c>
      <c r="E181" s="175">
        <v>14.3828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15</v>
      </c>
      <c r="M181" s="177">
        <f>G181*(1+L181/100)</f>
        <v>0</v>
      </c>
      <c r="N181" s="177">
        <v>5.8E-4</v>
      </c>
      <c r="O181" s="177">
        <f>ROUND(E181*N181,2)</f>
        <v>0.01</v>
      </c>
      <c r="P181" s="177">
        <v>0</v>
      </c>
      <c r="Q181" s="177">
        <f>ROUND(E181*P181,2)</f>
        <v>0</v>
      </c>
      <c r="R181" s="177"/>
      <c r="S181" s="177" t="s">
        <v>145</v>
      </c>
      <c r="T181" s="178" t="s">
        <v>145</v>
      </c>
      <c r="U181" s="159">
        <v>0.14777999999999999</v>
      </c>
      <c r="V181" s="159">
        <f>ROUND(E181*U181,2)</f>
        <v>2.13</v>
      </c>
      <c r="W181" s="159"/>
      <c r="X181" s="159" t="s">
        <v>146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198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0" t="s">
        <v>333</v>
      </c>
      <c r="D182" s="161"/>
      <c r="E182" s="162">
        <v>10.66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0" t="s">
        <v>178</v>
      </c>
      <c r="D183" s="161"/>
      <c r="E183" s="162">
        <v>4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0" t="s">
        <v>179</v>
      </c>
      <c r="D184" s="161"/>
      <c r="E184" s="162">
        <v>-0.28000000000000003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2">
        <v>66</v>
      </c>
      <c r="B185" s="173" t="s">
        <v>334</v>
      </c>
      <c r="C185" s="189" t="s">
        <v>335</v>
      </c>
      <c r="D185" s="174" t="s">
        <v>155</v>
      </c>
      <c r="E185" s="175">
        <v>14.3828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15</v>
      </c>
      <c r="M185" s="177">
        <f>G185*(1+L185/100)</f>
        <v>0</v>
      </c>
      <c r="N185" s="177">
        <v>0</v>
      </c>
      <c r="O185" s="177">
        <f>ROUND(E185*N185,2)</f>
        <v>0</v>
      </c>
      <c r="P185" s="177">
        <v>0</v>
      </c>
      <c r="Q185" s="177">
        <f>ROUND(E185*P185,2)</f>
        <v>0</v>
      </c>
      <c r="R185" s="177"/>
      <c r="S185" s="177" t="s">
        <v>145</v>
      </c>
      <c r="T185" s="178" t="s">
        <v>145</v>
      </c>
      <c r="U185" s="159">
        <v>6.9709999999999994E-2</v>
      </c>
      <c r="V185" s="159">
        <f>ROUND(E185*U185,2)</f>
        <v>1</v>
      </c>
      <c r="W185" s="159"/>
      <c r="X185" s="159" t="s">
        <v>146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198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0" t="s">
        <v>333</v>
      </c>
      <c r="D186" s="161"/>
      <c r="E186" s="162">
        <v>10.66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0" t="s">
        <v>178</v>
      </c>
      <c r="D187" s="161"/>
      <c r="E187" s="162">
        <v>4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0" t="s">
        <v>179</v>
      </c>
      <c r="D188" s="161"/>
      <c r="E188" s="162">
        <v>-0.28000000000000003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">
      <c r="A189" s="166" t="s">
        <v>140</v>
      </c>
      <c r="B189" s="167" t="s">
        <v>103</v>
      </c>
      <c r="C189" s="188" t="s">
        <v>104</v>
      </c>
      <c r="D189" s="168"/>
      <c r="E189" s="169"/>
      <c r="F189" s="170"/>
      <c r="G189" s="170">
        <f>SUMIF(AG190:AG190,"&lt;&gt;NOR",G190:G190)</f>
        <v>0</v>
      </c>
      <c r="H189" s="170"/>
      <c r="I189" s="170">
        <f>SUM(I190:I190)</f>
        <v>0</v>
      </c>
      <c r="J189" s="170"/>
      <c r="K189" s="170">
        <f>SUM(K190:K190)</f>
        <v>0</v>
      </c>
      <c r="L189" s="170"/>
      <c r="M189" s="170">
        <f>SUM(M190:M190)</f>
        <v>0</v>
      </c>
      <c r="N189" s="170"/>
      <c r="O189" s="170">
        <f>SUM(O190:O190)</f>
        <v>0</v>
      </c>
      <c r="P189" s="170"/>
      <c r="Q189" s="170">
        <f>SUM(Q190:Q190)</f>
        <v>0</v>
      </c>
      <c r="R189" s="170"/>
      <c r="S189" s="170"/>
      <c r="T189" s="171"/>
      <c r="U189" s="165"/>
      <c r="V189" s="165">
        <f>SUM(V190:V190)</f>
        <v>0</v>
      </c>
      <c r="W189" s="165"/>
      <c r="X189" s="165"/>
      <c r="AG189" t="s">
        <v>141</v>
      </c>
    </row>
    <row r="190" spans="1:60" outlineLevel="1" x14ac:dyDescent="0.2">
      <c r="A190" s="179">
        <v>67</v>
      </c>
      <c r="B190" s="180" t="s">
        <v>336</v>
      </c>
      <c r="C190" s="191" t="s">
        <v>337</v>
      </c>
      <c r="D190" s="181" t="s">
        <v>182</v>
      </c>
      <c r="E190" s="182">
        <v>1</v>
      </c>
      <c r="F190" s="183"/>
      <c r="G190" s="184">
        <f>ROUND(E190*F190,2)</f>
        <v>0</v>
      </c>
      <c r="H190" s="183"/>
      <c r="I190" s="184">
        <f>ROUND(E190*H190,2)</f>
        <v>0</v>
      </c>
      <c r="J190" s="183"/>
      <c r="K190" s="184">
        <f>ROUND(E190*J190,2)</f>
        <v>0</v>
      </c>
      <c r="L190" s="184">
        <v>15</v>
      </c>
      <c r="M190" s="184">
        <f>G190*(1+L190/100)</f>
        <v>0</v>
      </c>
      <c r="N190" s="184">
        <v>0</v>
      </c>
      <c r="O190" s="184">
        <f>ROUND(E190*N190,2)</f>
        <v>0</v>
      </c>
      <c r="P190" s="184">
        <v>0</v>
      </c>
      <c r="Q190" s="184">
        <f>ROUND(E190*P190,2)</f>
        <v>0</v>
      </c>
      <c r="R190" s="184"/>
      <c r="S190" s="184" t="s">
        <v>172</v>
      </c>
      <c r="T190" s="185" t="s">
        <v>173</v>
      </c>
      <c r="U190" s="159">
        <v>0</v>
      </c>
      <c r="V190" s="159">
        <f>ROUND(E190*U190,2)</f>
        <v>0</v>
      </c>
      <c r="W190" s="159"/>
      <c r="X190" s="159" t="s">
        <v>146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147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x14ac:dyDescent="0.2">
      <c r="A191" s="166" t="s">
        <v>140</v>
      </c>
      <c r="B191" s="167" t="s">
        <v>105</v>
      </c>
      <c r="C191" s="188" t="s">
        <v>106</v>
      </c>
      <c r="D191" s="168"/>
      <c r="E191" s="169"/>
      <c r="F191" s="170"/>
      <c r="G191" s="170">
        <f>SUMIF(AG192:AG192,"&lt;&gt;NOR",G192:G192)</f>
        <v>0</v>
      </c>
      <c r="H191" s="170"/>
      <c r="I191" s="170">
        <f>SUM(I192:I192)</f>
        <v>0</v>
      </c>
      <c r="J191" s="170"/>
      <c r="K191" s="170">
        <f>SUM(K192:K192)</f>
        <v>0</v>
      </c>
      <c r="L191" s="170"/>
      <c r="M191" s="170">
        <f>SUM(M192:M192)</f>
        <v>0</v>
      </c>
      <c r="N191" s="170"/>
      <c r="O191" s="170">
        <f>SUM(O192:O192)</f>
        <v>0</v>
      </c>
      <c r="P191" s="170"/>
      <c r="Q191" s="170">
        <f>SUM(Q192:Q192)</f>
        <v>0</v>
      </c>
      <c r="R191" s="170"/>
      <c r="S191" s="170"/>
      <c r="T191" s="171"/>
      <c r="U191" s="165"/>
      <c r="V191" s="165">
        <f>SUM(V192:V192)</f>
        <v>0</v>
      </c>
      <c r="W191" s="165"/>
      <c r="X191" s="165"/>
      <c r="AG191" t="s">
        <v>141</v>
      </c>
    </row>
    <row r="192" spans="1:60" outlineLevel="1" x14ac:dyDescent="0.2">
      <c r="A192" s="179">
        <v>68</v>
      </c>
      <c r="B192" s="180" t="s">
        <v>338</v>
      </c>
      <c r="C192" s="191" t="s">
        <v>339</v>
      </c>
      <c r="D192" s="181" t="s">
        <v>171</v>
      </c>
      <c r="E192" s="182">
        <v>1</v>
      </c>
      <c r="F192" s="183"/>
      <c r="G192" s="184">
        <f>ROUND(E192*F192,2)</f>
        <v>0</v>
      </c>
      <c r="H192" s="183"/>
      <c r="I192" s="184">
        <f>ROUND(E192*H192,2)</f>
        <v>0</v>
      </c>
      <c r="J192" s="183"/>
      <c r="K192" s="184">
        <f>ROUND(E192*J192,2)</f>
        <v>0</v>
      </c>
      <c r="L192" s="184">
        <v>15</v>
      </c>
      <c r="M192" s="184">
        <f>G192*(1+L192/100)</f>
        <v>0</v>
      </c>
      <c r="N192" s="184">
        <v>0</v>
      </c>
      <c r="O192" s="184">
        <f>ROUND(E192*N192,2)</f>
        <v>0</v>
      </c>
      <c r="P192" s="184">
        <v>0</v>
      </c>
      <c r="Q192" s="184">
        <f>ROUND(E192*P192,2)</f>
        <v>0</v>
      </c>
      <c r="R192" s="184"/>
      <c r="S192" s="184" t="s">
        <v>172</v>
      </c>
      <c r="T192" s="185" t="s">
        <v>173</v>
      </c>
      <c r="U192" s="159">
        <v>0</v>
      </c>
      <c r="V192" s="159">
        <f>ROUND(E192*U192,2)</f>
        <v>0</v>
      </c>
      <c r="W192" s="159"/>
      <c r="X192" s="159" t="s">
        <v>146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147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x14ac:dyDescent="0.2">
      <c r="A193" s="166" t="s">
        <v>140</v>
      </c>
      <c r="B193" s="167" t="s">
        <v>107</v>
      </c>
      <c r="C193" s="188" t="s">
        <v>108</v>
      </c>
      <c r="D193" s="168"/>
      <c r="E193" s="169"/>
      <c r="F193" s="170"/>
      <c r="G193" s="170">
        <f>SUMIF(AG194:AG194,"&lt;&gt;NOR",G194:G194)</f>
        <v>0</v>
      </c>
      <c r="H193" s="170"/>
      <c r="I193" s="170">
        <f>SUM(I194:I194)</f>
        <v>0</v>
      </c>
      <c r="J193" s="170"/>
      <c r="K193" s="170">
        <f>SUM(K194:K194)</f>
        <v>0</v>
      </c>
      <c r="L193" s="170"/>
      <c r="M193" s="170">
        <f>SUM(M194:M194)</f>
        <v>0</v>
      </c>
      <c r="N193" s="170"/>
      <c r="O193" s="170">
        <f>SUM(O194:O194)</f>
        <v>0</v>
      </c>
      <c r="P193" s="170"/>
      <c r="Q193" s="170">
        <f>SUM(Q194:Q194)</f>
        <v>0</v>
      </c>
      <c r="R193" s="170"/>
      <c r="S193" s="170"/>
      <c r="T193" s="171"/>
      <c r="U193" s="165"/>
      <c r="V193" s="165">
        <f>SUM(V194:V194)</f>
        <v>0</v>
      </c>
      <c r="W193" s="165"/>
      <c r="X193" s="165"/>
      <c r="AG193" t="s">
        <v>141</v>
      </c>
    </row>
    <row r="194" spans="1:60" outlineLevel="1" x14ac:dyDescent="0.2">
      <c r="A194" s="179">
        <v>69</v>
      </c>
      <c r="B194" s="180" t="s">
        <v>340</v>
      </c>
      <c r="C194" s="191" t="s">
        <v>341</v>
      </c>
      <c r="D194" s="181" t="s">
        <v>171</v>
      </c>
      <c r="E194" s="182">
        <v>1</v>
      </c>
      <c r="F194" s="183"/>
      <c r="G194" s="184">
        <f>ROUND(E194*F194,2)</f>
        <v>0</v>
      </c>
      <c r="H194" s="183"/>
      <c r="I194" s="184">
        <f>ROUND(E194*H194,2)</f>
        <v>0</v>
      </c>
      <c r="J194" s="183"/>
      <c r="K194" s="184">
        <f>ROUND(E194*J194,2)</f>
        <v>0</v>
      </c>
      <c r="L194" s="184">
        <v>15</v>
      </c>
      <c r="M194" s="184">
        <f>G194*(1+L194/100)</f>
        <v>0</v>
      </c>
      <c r="N194" s="184">
        <v>0</v>
      </c>
      <c r="O194" s="184">
        <f>ROUND(E194*N194,2)</f>
        <v>0</v>
      </c>
      <c r="P194" s="184">
        <v>0</v>
      </c>
      <c r="Q194" s="184">
        <f>ROUND(E194*P194,2)</f>
        <v>0</v>
      </c>
      <c r="R194" s="184"/>
      <c r="S194" s="184" t="s">
        <v>172</v>
      </c>
      <c r="T194" s="185" t="s">
        <v>173</v>
      </c>
      <c r="U194" s="159">
        <v>0</v>
      </c>
      <c r="V194" s="159">
        <f>ROUND(E194*U194,2)</f>
        <v>0</v>
      </c>
      <c r="W194" s="159"/>
      <c r="X194" s="159" t="s">
        <v>146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147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x14ac:dyDescent="0.2">
      <c r="A195" s="166" t="s">
        <v>140</v>
      </c>
      <c r="B195" s="167" t="s">
        <v>109</v>
      </c>
      <c r="C195" s="188" t="s">
        <v>110</v>
      </c>
      <c r="D195" s="168"/>
      <c r="E195" s="169"/>
      <c r="F195" s="170"/>
      <c r="G195" s="170">
        <f>SUMIF(AG196:AG227,"&lt;&gt;NOR",G196:G227)</f>
        <v>0</v>
      </c>
      <c r="H195" s="170"/>
      <c r="I195" s="170">
        <f>SUM(I196:I227)</f>
        <v>0</v>
      </c>
      <c r="J195" s="170"/>
      <c r="K195" s="170">
        <f>SUM(K196:K227)</f>
        <v>0</v>
      </c>
      <c r="L195" s="170"/>
      <c r="M195" s="170">
        <f>SUM(M196:M227)</f>
        <v>0</v>
      </c>
      <c r="N195" s="170"/>
      <c r="O195" s="170">
        <f>SUM(O196:O227)</f>
        <v>0</v>
      </c>
      <c r="P195" s="170"/>
      <c r="Q195" s="170">
        <f>SUM(Q196:Q227)</f>
        <v>0</v>
      </c>
      <c r="R195" s="170"/>
      <c r="S195" s="170"/>
      <c r="T195" s="171"/>
      <c r="U195" s="165"/>
      <c r="V195" s="165">
        <f>SUM(V196:V227)</f>
        <v>11.02</v>
      </c>
      <c r="W195" s="165"/>
      <c r="X195" s="165"/>
      <c r="AG195" t="s">
        <v>141</v>
      </c>
    </row>
    <row r="196" spans="1:60" outlineLevel="1" x14ac:dyDescent="0.2">
      <c r="A196" s="172">
        <v>70</v>
      </c>
      <c r="B196" s="173" t="s">
        <v>342</v>
      </c>
      <c r="C196" s="189" t="s">
        <v>343</v>
      </c>
      <c r="D196" s="174" t="s">
        <v>190</v>
      </c>
      <c r="E196" s="175">
        <v>1.0222899999999999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15</v>
      </c>
      <c r="M196" s="177">
        <f>G196*(1+L196/100)</f>
        <v>0</v>
      </c>
      <c r="N196" s="177">
        <v>0</v>
      </c>
      <c r="O196" s="177">
        <f>ROUND(E196*N196,2)</f>
        <v>0</v>
      </c>
      <c r="P196" s="177">
        <v>0</v>
      </c>
      <c r="Q196" s="177">
        <f>ROUND(E196*P196,2)</f>
        <v>0</v>
      </c>
      <c r="R196" s="177"/>
      <c r="S196" s="177" t="s">
        <v>145</v>
      </c>
      <c r="T196" s="178" t="s">
        <v>145</v>
      </c>
      <c r="U196" s="159">
        <v>2.0089999999999999</v>
      </c>
      <c r="V196" s="159">
        <f>ROUND(E196*U196,2)</f>
        <v>2.0499999999999998</v>
      </c>
      <c r="W196" s="159"/>
      <c r="X196" s="159" t="s">
        <v>344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345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0" t="s">
        <v>346</v>
      </c>
      <c r="D197" s="161"/>
      <c r="E197" s="162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149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0" t="s">
        <v>347</v>
      </c>
      <c r="D198" s="161"/>
      <c r="E198" s="162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149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0" t="s">
        <v>348</v>
      </c>
      <c r="D199" s="161"/>
      <c r="E199" s="162">
        <v>1.0222899999999999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2">
        <v>71</v>
      </c>
      <c r="B200" s="173" t="s">
        <v>349</v>
      </c>
      <c r="C200" s="189" t="s">
        <v>350</v>
      </c>
      <c r="D200" s="174" t="s">
        <v>190</v>
      </c>
      <c r="E200" s="175">
        <v>4.0891400000000004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15</v>
      </c>
      <c r="M200" s="177">
        <f>G200*(1+L200/100)</f>
        <v>0</v>
      </c>
      <c r="N200" s="177">
        <v>0</v>
      </c>
      <c r="O200" s="177">
        <f>ROUND(E200*N200,2)</f>
        <v>0</v>
      </c>
      <c r="P200" s="177">
        <v>0</v>
      </c>
      <c r="Q200" s="177">
        <f>ROUND(E200*P200,2)</f>
        <v>0</v>
      </c>
      <c r="R200" s="177"/>
      <c r="S200" s="177" t="s">
        <v>145</v>
      </c>
      <c r="T200" s="178" t="s">
        <v>145</v>
      </c>
      <c r="U200" s="159">
        <v>0.95899999999999996</v>
      </c>
      <c r="V200" s="159">
        <f>ROUND(E200*U200,2)</f>
        <v>3.92</v>
      </c>
      <c r="W200" s="159"/>
      <c r="X200" s="159" t="s">
        <v>344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345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0" t="s">
        <v>346</v>
      </c>
      <c r="D201" s="161"/>
      <c r="E201" s="162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149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90" t="s">
        <v>347</v>
      </c>
      <c r="D202" s="161"/>
      <c r="E202" s="162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149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90" t="s">
        <v>351</v>
      </c>
      <c r="D203" s="161"/>
      <c r="E203" s="162">
        <v>4.0891400000000004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149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2">
        <v>72</v>
      </c>
      <c r="B204" s="173" t="s">
        <v>352</v>
      </c>
      <c r="C204" s="189" t="s">
        <v>353</v>
      </c>
      <c r="D204" s="174" t="s">
        <v>190</v>
      </c>
      <c r="E204" s="175">
        <v>1.0222899999999999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15</v>
      </c>
      <c r="M204" s="177">
        <f>G204*(1+L204/100)</f>
        <v>0</v>
      </c>
      <c r="N204" s="177">
        <v>0</v>
      </c>
      <c r="O204" s="177">
        <f>ROUND(E204*N204,2)</f>
        <v>0</v>
      </c>
      <c r="P204" s="177">
        <v>0</v>
      </c>
      <c r="Q204" s="177">
        <f>ROUND(E204*P204,2)</f>
        <v>0</v>
      </c>
      <c r="R204" s="177"/>
      <c r="S204" s="177" t="s">
        <v>145</v>
      </c>
      <c r="T204" s="178" t="s">
        <v>145</v>
      </c>
      <c r="U204" s="159">
        <v>0.49</v>
      </c>
      <c r="V204" s="159">
        <f>ROUND(E204*U204,2)</f>
        <v>0.5</v>
      </c>
      <c r="W204" s="159"/>
      <c r="X204" s="159" t="s">
        <v>344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345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90" t="s">
        <v>346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149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0" t="s">
        <v>347</v>
      </c>
      <c r="D206" s="161"/>
      <c r="E206" s="162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0" t="s">
        <v>348</v>
      </c>
      <c r="D207" s="161"/>
      <c r="E207" s="162">
        <v>1.0222899999999999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149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2">
        <v>73</v>
      </c>
      <c r="B208" s="173" t="s">
        <v>354</v>
      </c>
      <c r="C208" s="189" t="s">
        <v>355</v>
      </c>
      <c r="D208" s="174" t="s">
        <v>190</v>
      </c>
      <c r="E208" s="175">
        <v>19.42343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15</v>
      </c>
      <c r="M208" s="177">
        <f>G208*(1+L208/100)</f>
        <v>0</v>
      </c>
      <c r="N208" s="177">
        <v>0</v>
      </c>
      <c r="O208" s="177">
        <f>ROUND(E208*N208,2)</f>
        <v>0</v>
      </c>
      <c r="P208" s="177">
        <v>0</v>
      </c>
      <c r="Q208" s="177">
        <f>ROUND(E208*P208,2)</f>
        <v>0</v>
      </c>
      <c r="R208" s="177"/>
      <c r="S208" s="177" t="s">
        <v>145</v>
      </c>
      <c r="T208" s="178" t="s">
        <v>145</v>
      </c>
      <c r="U208" s="159">
        <v>0</v>
      </c>
      <c r="V208" s="159">
        <f>ROUND(E208*U208,2)</f>
        <v>0</v>
      </c>
      <c r="W208" s="159"/>
      <c r="X208" s="159" t="s">
        <v>344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345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0" t="s">
        <v>346</v>
      </c>
      <c r="D209" s="161"/>
      <c r="E209" s="162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149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0" t="s">
        <v>347</v>
      </c>
      <c r="D210" s="161"/>
      <c r="E210" s="162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149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0" t="s">
        <v>356</v>
      </c>
      <c r="D211" s="161"/>
      <c r="E211" s="162">
        <v>19.42343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72">
        <v>74</v>
      </c>
      <c r="B212" s="173" t="s">
        <v>357</v>
      </c>
      <c r="C212" s="189" t="s">
        <v>358</v>
      </c>
      <c r="D212" s="174" t="s">
        <v>190</v>
      </c>
      <c r="E212" s="175">
        <v>1.0222899999999999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15</v>
      </c>
      <c r="M212" s="177">
        <f>G212*(1+L212/100)</f>
        <v>0</v>
      </c>
      <c r="N212" s="177">
        <v>0</v>
      </c>
      <c r="O212" s="177">
        <f>ROUND(E212*N212,2)</f>
        <v>0</v>
      </c>
      <c r="P212" s="177">
        <v>0</v>
      </c>
      <c r="Q212" s="177">
        <f>ROUND(E212*P212,2)</f>
        <v>0</v>
      </c>
      <c r="R212" s="177"/>
      <c r="S212" s="177" t="s">
        <v>145</v>
      </c>
      <c r="T212" s="178" t="s">
        <v>145</v>
      </c>
      <c r="U212" s="159">
        <v>0.752</v>
      </c>
      <c r="V212" s="159">
        <f>ROUND(E212*U212,2)</f>
        <v>0.77</v>
      </c>
      <c r="W212" s="159"/>
      <c r="X212" s="159" t="s">
        <v>344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345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0" t="s">
        <v>346</v>
      </c>
      <c r="D213" s="161"/>
      <c r="E213" s="162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149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0" t="s">
        <v>347</v>
      </c>
      <c r="D214" s="161"/>
      <c r="E214" s="162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90" t="s">
        <v>348</v>
      </c>
      <c r="D215" s="161"/>
      <c r="E215" s="162">
        <v>1.0222899999999999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2">
        <v>75</v>
      </c>
      <c r="B216" s="173" t="s">
        <v>359</v>
      </c>
      <c r="C216" s="189" t="s">
        <v>360</v>
      </c>
      <c r="D216" s="174" t="s">
        <v>190</v>
      </c>
      <c r="E216" s="175">
        <v>10.222860000000001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15</v>
      </c>
      <c r="M216" s="177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7"/>
      <c r="S216" s="177" t="s">
        <v>145</v>
      </c>
      <c r="T216" s="178" t="s">
        <v>145</v>
      </c>
      <c r="U216" s="159">
        <v>0.36</v>
      </c>
      <c r="V216" s="159">
        <f>ROUND(E216*U216,2)</f>
        <v>3.68</v>
      </c>
      <c r="W216" s="159"/>
      <c r="X216" s="159" t="s">
        <v>344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345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0" t="s">
        <v>346</v>
      </c>
      <c r="D217" s="161"/>
      <c r="E217" s="162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0" t="s">
        <v>347</v>
      </c>
      <c r="D218" s="161"/>
      <c r="E218" s="162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149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0" t="s">
        <v>361</v>
      </c>
      <c r="D219" s="161"/>
      <c r="E219" s="162">
        <v>10.222860000000001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2">
        <v>76</v>
      </c>
      <c r="B220" s="173" t="s">
        <v>362</v>
      </c>
      <c r="C220" s="189" t="s">
        <v>363</v>
      </c>
      <c r="D220" s="174" t="s">
        <v>190</v>
      </c>
      <c r="E220" s="175">
        <v>1.0222899999999999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15</v>
      </c>
      <c r="M220" s="177">
        <f>G220*(1+L220/100)</f>
        <v>0</v>
      </c>
      <c r="N220" s="177">
        <v>0</v>
      </c>
      <c r="O220" s="177">
        <f>ROUND(E220*N220,2)</f>
        <v>0</v>
      </c>
      <c r="P220" s="177">
        <v>0</v>
      </c>
      <c r="Q220" s="177">
        <f>ROUND(E220*P220,2)</f>
        <v>0</v>
      </c>
      <c r="R220" s="177"/>
      <c r="S220" s="177" t="s">
        <v>145</v>
      </c>
      <c r="T220" s="178" t="s">
        <v>145</v>
      </c>
      <c r="U220" s="159">
        <v>9.9000000000000005E-2</v>
      </c>
      <c r="V220" s="159">
        <f>ROUND(E220*U220,2)</f>
        <v>0.1</v>
      </c>
      <c r="W220" s="159"/>
      <c r="X220" s="159" t="s">
        <v>344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345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0" t="s">
        <v>346</v>
      </c>
      <c r="D221" s="161"/>
      <c r="E221" s="162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90" t="s">
        <v>347</v>
      </c>
      <c r="D222" s="161"/>
      <c r="E222" s="162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149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0" t="s">
        <v>348</v>
      </c>
      <c r="D223" s="161"/>
      <c r="E223" s="162">
        <v>1.0222899999999999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2">
        <v>77</v>
      </c>
      <c r="B224" s="173" t="s">
        <v>364</v>
      </c>
      <c r="C224" s="189" t="s">
        <v>365</v>
      </c>
      <c r="D224" s="174" t="s">
        <v>190</v>
      </c>
      <c r="E224" s="175">
        <v>1.0222899999999999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15</v>
      </c>
      <c r="M224" s="177">
        <f>G224*(1+L224/100)</f>
        <v>0</v>
      </c>
      <c r="N224" s="177">
        <v>0</v>
      </c>
      <c r="O224" s="177">
        <f>ROUND(E224*N224,2)</f>
        <v>0</v>
      </c>
      <c r="P224" s="177">
        <v>0</v>
      </c>
      <c r="Q224" s="177">
        <f>ROUND(E224*P224,2)</f>
        <v>0</v>
      </c>
      <c r="R224" s="177"/>
      <c r="S224" s="177" t="s">
        <v>145</v>
      </c>
      <c r="T224" s="178" t="s">
        <v>145</v>
      </c>
      <c r="U224" s="159">
        <v>0</v>
      </c>
      <c r="V224" s="159">
        <f>ROUND(E224*U224,2)</f>
        <v>0</v>
      </c>
      <c r="W224" s="159"/>
      <c r="X224" s="159" t="s">
        <v>344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345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0" t="s">
        <v>346</v>
      </c>
      <c r="D225" s="161"/>
      <c r="E225" s="162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0" t="s">
        <v>347</v>
      </c>
      <c r="D226" s="161"/>
      <c r="E226" s="162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149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0" t="s">
        <v>348</v>
      </c>
      <c r="D227" s="161"/>
      <c r="E227" s="162">
        <v>1.0222899999999999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x14ac:dyDescent="0.2">
      <c r="A228" s="3"/>
      <c r="B228" s="4"/>
      <c r="C228" s="195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v>15</v>
      </c>
      <c r="AF228">
        <v>21</v>
      </c>
      <c r="AG228" t="s">
        <v>127</v>
      </c>
    </row>
    <row r="229" spans="1:60" x14ac:dyDescent="0.2">
      <c r="A229" s="152"/>
      <c r="B229" s="153" t="s">
        <v>29</v>
      </c>
      <c r="C229" s="196"/>
      <c r="D229" s="154"/>
      <c r="E229" s="155"/>
      <c r="F229" s="155"/>
      <c r="G229" s="187">
        <f>G8+G11+G18+G29+G32+G37+G41+G46+G54+G56+G58+G60+G72+G78+G80+G84+G90+G136+G170+G172+G189+G191+G193+G195</f>
        <v>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f>SUMIF(L7:L227,AE228,G7:G227)</f>
        <v>0</v>
      </c>
      <c r="AF229">
        <f>SUMIF(L7:L227,AF228,G7:G227)</f>
        <v>0</v>
      </c>
      <c r="AG229" t="s">
        <v>366</v>
      </c>
    </row>
    <row r="230" spans="1:60" x14ac:dyDescent="0.2">
      <c r="C230" s="197"/>
      <c r="D230" s="10"/>
      <c r="AG230" t="s">
        <v>367</v>
      </c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114</v>
      </c>
      <c r="B1" s="254"/>
      <c r="C1" s="254"/>
      <c r="D1" s="254"/>
      <c r="E1" s="254"/>
      <c r="F1" s="254"/>
      <c r="G1" s="254"/>
      <c r="AG1" t="s">
        <v>115</v>
      </c>
    </row>
    <row r="2" spans="1:60" ht="24.95" customHeight="1" x14ac:dyDescent="0.2">
      <c r="A2" s="141" t="s">
        <v>7</v>
      </c>
      <c r="B2" s="49" t="s">
        <v>43</v>
      </c>
      <c r="C2" s="255" t="s">
        <v>411</v>
      </c>
      <c r="D2" s="256"/>
      <c r="E2" s="256"/>
      <c r="F2" s="256"/>
      <c r="G2" s="257"/>
      <c r="AG2" t="s">
        <v>116</v>
      </c>
    </row>
    <row r="3" spans="1:60" ht="24.95" customHeight="1" x14ac:dyDescent="0.2">
      <c r="A3" s="141" t="s">
        <v>8</v>
      </c>
      <c r="B3" s="49" t="s">
        <v>53</v>
      </c>
      <c r="C3" s="255" t="s">
        <v>411</v>
      </c>
      <c r="D3" s="256"/>
      <c r="E3" s="256"/>
      <c r="F3" s="256"/>
      <c r="G3" s="257"/>
      <c r="AC3" s="123" t="s">
        <v>116</v>
      </c>
      <c r="AG3" t="s">
        <v>117</v>
      </c>
    </row>
    <row r="4" spans="1:60" ht="24.95" customHeight="1" x14ac:dyDescent="0.2">
      <c r="A4" s="142" t="s">
        <v>9</v>
      </c>
      <c r="B4" s="143" t="s">
        <v>57</v>
      </c>
      <c r="C4" s="258" t="s">
        <v>58</v>
      </c>
      <c r="D4" s="259"/>
      <c r="E4" s="259"/>
      <c r="F4" s="259"/>
      <c r="G4" s="260"/>
      <c r="AG4" t="s">
        <v>118</v>
      </c>
    </row>
    <row r="5" spans="1:60" x14ac:dyDescent="0.2">
      <c r="D5" s="10"/>
    </row>
    <row r="6" spans="1:60" ht="38.25" x14ac:dyDescent="0.2">
      <c r="A6" s="145" t="s">
        <v>119</v>
      </c>
      <c r="B6" s="147" t="s">
        <v>120</v>
      </c>
      <c r="C6" s="147" t="s">
        <v>121</v>
      </c>
      <c r="D6" s="146" t="s">
        <v>122</v>
      </c>
      <c r="E6" s="145" t="s">
        <v>123</v>
      </c>
      <c r="F6" s="144" t="s">
        <v>124</v>
      </c>
      <c r="G6" s="145" t="s">
        <v>29</v>
      </c>
      <c r="H6" s="148" t="s">
        <v>30</v>
      </c>
      <c r="I6" s="148" t="s">
        <v>125</v>
      </c>
      <c r="J6" s="148" t="s">
        <v>31</v>
      </c>
      <c r="K6" s="148" t="s">
        <v>126</v>
      </c>
      <c r="L6" s="148" t="s">
        <v>127</v>
      </c>
      <c r="M6" s="148" t="s">
        <v>128</v>
      </c>
      <c r="N6" s="148" t="s">
        <v>129</v>
      </c>
      <c r="O6" s="148" t="s">
        <v>130</v>
      </c>
      <c r="P6" s="148" t="s">
        <v>131</v>
      </c>
      <c r="Q6" s="148" t="s">
        <v>132</v>
      </c>
      <c r="R6" s="148" t="s">
        <v>133</v>
      </c>
      <c r="S6" s="148" t="s">
        <v>134</v>
      </c>
      <c r="T6" s="148" t="s">
        <v>135</v>
      </c>
      <c r="U6" s="148" t="s">
        <v>136</v>
      </c>
      <c r="V6" s="148" t="s">
        <v>137</v>
      </c>
      <c r="W6" s="148" t="s">
        <v>138</v>
      </c>
      <c r="X6" s="148" t="s">
        <v>139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140</v>
      </c>
      <c r="B8" s="167" t="s">
        <v>63</v>
      </c>
      <c r="C8" s="188" t="s">
        <v>64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70"/>
      <c r="O8" s="170">
        <f>SUM(O9:O10)</f>
        <v>0.04</v>
      </c>
      <c r="P8" s="170"/>
      <c r="Q8" s="170">
        <f>SUM(Q9:Q10)</f>
        <v>0</v>
      </c>
      <c r="R8" s="170"/>
      <c r="S8" s="170"/>
      <c r="T8" s="171"/>
      <c r="U8" s="165"/>
      <c r="V8" s="165">
        <f>SUM(V9:V10)</f>
        <v>5.8</v>
      </c>
      <c r="W8" s="165"/>
      <c r="X8" s="165"/>
      <c r="AG8" t="s">
        <v>141</v>
      </c>
    </row>
    <row r="9" spans="1:60" ht="22.5" outlineLevel="1" x14ac:dyDescent="0.2">
      <c r="A9" s="172">
        <v>1</v>
      </c>
      <c r="B9" s="173" t="s">
        <v>142</v>
      </c>
      <c r="C9" s="189" t="s">
        <v>143</v>
      </c>
      <c r="D9" s="174" t="s">
        <v>144</v>
      </c>
      <c r="E9" s="175">
        <v>3.5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7">
        <v>1.1560000000000001E-2</v>
      </c>
      <c r="O9" s="177">
        <f>ROUND(E9*N9,2)</f>
        <v>0.04</v>
      </c>
      <c r="P9" s="177">
        <v>0</v>
      </c>
      <c r="Q9" s="177">
        <f>ROUND(E9*P9,2)</f>
        <v>0</v>
      </c>
      <c r="R9" s="177"/>
      <c r="S9" s="177" t="s">
        <v>145</v>
      </c>
      <c r="T9" s="178" t="s">
        <v>145</v>
      </c>
      <c r="U9" s="159">
        <v>1.6579999999999999</v>
      </c>
      <c r="V9" s="159">
        <f>ROUND(E9*U9,2)</f>
        <v>5.8</v>
      </c>
      <c r="W9" s="159"/>
      <c r="X9" s="159" t="s">
        <v>146</v>
      </c>
      <c r="Y9" s="149"/>
      <c r="Z9" s="149"/>
      <c r="AA9" s="149"/>
      <c r="AB9" s="149"/>
      <c r="AC9" s="149"/>
      <c r="AD9" s="149"/>
      <c r="AE9" s="149"/>
      <c r="AF9" s="149"/>
      <c r="AG9" s="149" t="s">
        <v>147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0" t="s">
        <v>148</v>
      </c>
      <c r="D10" s="161"/>
      <c r="E10" s="162">
        <v>3.5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6" t="s">
        <v>140</v>
      </c>
      <c r="B11" s="167" t="s">
        <v>65</v>
      </c>
      <c r="C11" s="188" t="s">
        <v>66</v>
      </c>
      <c r="D11" s="168"/>
      <c r="E11" s="169"/>
      <c r="F11" s="170"/>
      <c r="G11" s="170">
        <f>SUMIF(AG12:AG17,"&lt;&gt;NOR",G12:G17)</f>
        <v>0</v>
      </c>
      <c r="H11" s="170"/>
      <c r="I11" s="170">
        <f>SUM(I12:I17)</f>
        <v>0</v>
      </c>
      <c r="J11" s="170"/>
      <c r="K11" s="170">
        <f>SUM(K12:K17)</f>
        <v>0</v>
      </c>
      <c r="L11" s="170"/>
      <c r="M11" s="170">
        <f>SUM(M12:M17)</f>
        <v>0</v>
      </c>
      <c r="N11" s="170"/>
      <c r="O11" s="170">
        <f>SUM(O12:O17)</f>
        <v>0.43000000000000005</v>
      </c>
      <c r="P11" s="170"/>
      <c r="Q11" s="170">
        <f>SUM(Q12:Q17)</f>
        <v>0</v>
      </c>
      <c r="R11" s="170"/>
      <c r="S11" s="170"/>
      <c r="T11" s="171"/>
      <c r="U11" s="165"/>
      <c r="V11" s="165">
        <f>SUM(V12:V17)</f>
        <v>2.92</v>
      </c>
      <c r="W11" s="165"/>
      <c r="X11" s="165"/>
      <c r="AG11" t="s">
        <v>141</v>
      </c>
    </row>
    <row r="12" spans="1:60" outlineLevel="1" x14ac:dyDescent="0.2">
      <c r="A12" s="172">
        <v>2</v>
      </c>
      <c r="B12" s="173" t="s">
        <v>150</v>
      </c>
      <c r="C12" s="189" t="s">
        <v>151</v>
      </c>
      <c r="D12" s="174" t="s">
        <v>144</v>
      </c>
      <c r="E12" s="175">
        <v>2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15</v>
      </c>
      <c r="M12" s="177">
        <f>G12*(1+L12/100)</f>
        <v>0</v>
      </c>
      <c r="N12" s="177">
        <v>1.0200000000000001E-3</v>
      </c>
      <c r="O12" s="177">
        <f>ROUND(E12*N12,2)</f>
        <v>0</v>
      </c>
      <c r="P12" s="177">
        <v>0</v>
      </c>
      <c r="Q12" s="177">
        <f>ROUND(E12*P12,2)</f>
        <v>0</v>
      </c>
      <c r="R12" s="177"/>
      <c r="S12" s="177" t="s">
        <v>145</v>
      </c>
      <c r="T12" s="178" t="s">
        <v>145</v>
      </c>
      <c r="U12" s="159">
        <v>0.36</v>
      </c>
      <c r="V12" s="159">
        <f>ROUND(E12*U12,2)</f>
        <v>0.72</v>
      </c>
      <c r="W12" s="159"/>
      <c r="X12" s="159" t="s">
        <v>146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0" t="s">
        <v>152</v>
      </c>
      <c r="D13" s="161"/>
      <c r="E13" s="162">
        <v>2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2">
        <v>3</v>
      </c>
      <c r="B14" s="173" t="s">
        <v>153</v>
      </c>
      <c r="C14" s="189" t="s">
        <v>154</v>
      </c>
      <c r="D14" s="174" t="s">
        <v>155</v>
      </c>
      <c r="E14" s="175">
        <v>1.4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15</v>
      </c>
      <c r="M14" s="177">
        <f>G14*(1+L14/100)</f>
        <v>0</v>
      </c>
      <c r="N14" s="177">
        <v>0.11772000000000001</v>
      </c>
      <c r="O14" s="177">
        <f>ROUND(E14*N14,2)</f>
        <v>0.16</v>
      </c>
      <c r="P14" s="177">
        <v>0</v>
      </c>
      <c r="Q14" s="177">
        <f>ROUND(E14*P14,2)</f>
        <v>0</v>
      </c>
      <c r="R14" s="177"/>
      <c r="S14" s="177" t="s">
        <v>145</v>
      </c>
      <c r="T14" s="178" t="s">
        <v>145</v>
      </c>
      <c r="U14" s="159">
        <v>0.67400000000000004</v>
      </c>
      <c r="V14" s="159">
        <f>ROUND(E14*U14,2)</f>
        <v>0.94</v>
      </c>
      <c r="W14" s="159"/>
      <c r="X14" s="159" t="s">
        <v>146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147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0" t="s">
        <v>156</v>
      </c>
      <c r="D15" s="161"/>
      <c r="E15" s="162">
        <v>1.4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2">
        <v>4</v>
      </c>
      <c r="B16" s="173" t="s">
        <v>157</v>
      </c>
      <c r="C16" s="189" t="s">
        <v>158</v>
      </c>
      <c r="D16" s="174" t="s">
        <v>155</v>
      </c>
      <c r="E16" s="175">
        <v>1.7849999999999999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15</v>
      </c>
      <c r="M16" s="177">
        <f>G16*(1+L16/100)</f>
        <v>0</v>
      </c>
      <c r="N16" s="177">
        <v>0.15262000000000001</v>
      </c>
      <c r="O16" s="177">
        <f>ROUND(E16*N16,2)</f>
        <v>0.27</v>
      </c>
      <c r="P16" s="177">
        <v>0</v>
      </c>
      <c r="Q16" s="177">
        <f>ROUND(E16*P16,2)</f>
        <v>0</v>
      </c>
      <c r="R16" s="177"/>
      <c r="S16" s="177" t="s">
        <v>145</v>
      </c>
      <c r="T16" s="178" t="s">
        <v>145</v>
      </c>
      <c r="U16" s="159">
        <v>0.70399999999999996</v>
      </c>
      <c r="V16" s="159">
        <f>ROUND(E16*U16,2)</f>
        <v>1.26</v>
      </c>
      <c r="W16" s="159"/>
      <c r="X16" s="159" t="s">
        <v>146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147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0" t="s">
        <v>368</v>
      </c>
      <c r="D17" s="161"/>
      <c r="E17" s="162">
        <v>1.78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6" t="s">
        <v>140</v>
      </c>
      <c r="B18" s="167" t="s">
        <v>67</v>
      </c>
      <c r="C18" s="188" t="s">
        <v>68</v>
      </c>
      <c r="D18" s="168"/>
      <c r="E18" s="169"/>
      <c r="F18" s="170"/>
      <c r="G18" s="170">
        <f>SUMIF(AG19:AG36,"&lt;&gt;NOR",G19:G36)</f>
        <v>0</v>
      </c>
      <c r="H18" s="170"/>
      <c r="I18" s="170">
        <f>SUM(I19:I36)</f>
        <v>0</v>
      </c>
      <c r="J18" s="170"/>
      <c r="K18" s="170">
        <f>SUM(K19:K36)</f>
        <v>0</v>
      </c>
      <c r="L18" s="170"/>
      <c r="M18" s="170">
        <f>SUM(M19:M36)</f>
        <v>0</v>
      </c>
      <c r="N18" s="170"/>
      <c r="O18" s="170">
        <f>SUM(O19:O36)</f>
        <v>1.0999999999999999</v>
      </c>
      <c r="P18" s="170"/>
      <c r="Q18" s="170">
        <f>SUM(Q19:Q36)</f>
        <v>0</v>
      </c>
      <c r="R18" s="170"/>
      <c r="S18" s="170"/>
      <c r="T18" s="171"/>
      <c r="U18" s="165"/>
      <c r="V18" s="165">
        <f>SUM(V19:V36)</f>
        <v>23.59</v>
      </c>
      <c r="W18" s="165"/>
      <c r="X18" s="165"/>
      <c r="AG18" t="s">
        <v>141</v>
      </c>
    </row>
    <row r="19" spans="1:60" outlineLevel="1" x14ac:dyDescent="0.2">
      <c r="A19" s="172">
        <v>5</v>
      </c>
      <c r="B19" s="173" t="s">
        <v>160</v>
      </c>
      <c r="C19" s="189" t="s">
        <v>161</v>
      </c>
      <c r="D19" s="174" t="s">
        <v>155</v>
      </c>
      <c r="E19" s="175">
        <v>29.92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7">
        <v>1.583E-2</v>
      </c>
      <c r="O19" s="177">
        <f>ROUND(E19*N19,2)</f>
        <v>0.47</v>
      </c>
      <c r="P19" s="177">
        <v>0</v>
      </c>
      <c r="Q19" s="177">
        <f>ROUND(E19*P19,2)</f>
        <v>0</v>
      </c>
      <c r="R19" s="177"/>
      <c r="S19" s="177" t="s">
        <v>145</v>
      </c>
      <c r="T19" s="178" t="s">
        <v>145</v>
      </c>
      <c r="U19" s="159">
        <v>0.37</v>
      </c>
      <c r="V19" s="159">
        <f>ROUND(E19*U19,2)</f>
        <v>11.07</v>
      </c>
      <c r="W19" s="159"/>
      <c r="X19" s="159" t="s">
        <v>146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0" t="s">
        <v>369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0" t="s">
        <v>370</v>
      </c>
      <c r="D21" s="161"/>
      <c r="E21" s="162">
        <v>18.239999999999998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0" t="s">
        <v>163</v>
      </c>
      <c r="D22" s="161"/>
      <c r="E22" s="162">
        <v>3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0" t="s">
        <v>164</v>
      </c>
      <c r="D23" s="161"/>
      <c r="E23" s="162">
        <v>-1.2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149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0" t="s">
        <v>371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0" t="s">
        <v>372</v>
      </c>
      <c r="D25" s="161"/>
      <c r="E25" s="162">
        <v>11.08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164</v>
      </c>
      <c r="D26" s="161"/>
      <c r="E26" s="162">
        <v>-1.2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149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2">
        <v>6</v>
      </c>
      <c r="B27" s="173" t="s">
        <v>165</v>
      </c>
      <c r="C27" s="189" t="s">
        <v>166</v>
      </c>
      <c r="D27" s="174" t="s">
        <v>155</v>
      </c>
      <c r="E27" s="175">
        <v>29.92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7">
        <v>2.0750000000000001E-2</v>
      </c>
      <c r="O27" s="177">
        <f>ROUND(E27*N27,2)</f>
        <v>0.62</v>
      </c>
      <c r="P27" s="177">
        <v>0</v>
      </c>
      <c r="Q27" s="177">
        <f>ROUND(E27*P27,2)</f>
        <v>0</v>
      </c>
      <c r="R27" s="177"/>
      <c r="S27" s="177" t="s">
        <v>145</v>
      </c>
      <c r="T27" s="178" t="s">
        <v>145</v>
      </c>
      <c r="U27" s="159">
        <v>0.37</v>
      </c>
      <c r="V27" s="159">
        <f>ROUND(E27*U27,2)</f>
        <v>11.07</v>
      </c>
      <c r="W27" s="159"/>
      <c r="X27" s="159" t="s">
        <v>146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0" t="s">
        <v>369</v>
      </c>
      <c r="D28" s="161"/>
      <c r="E28" s="162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0" t="s">
        <v>370</v>
      </c>
      <c r="D29" s="161"/>
      <c r="E29" s="162">
        <v>18.239999999999998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149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0" t="s">
        <v>163</v>
      </c>
      <c r="D30" s="161"/>
      <c r="E30" s="162">
        <v>3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0" t="s">
        <v>164</v>
      </c>
      <c r="D31" s="161"/>
      <c r="E31" s="162">
        <v>-1.2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0" t="s">
        <v>371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0" t="s">
        <v>372</v>
      </c>
      <c r="D33" s="161"/>
      <c r="E33" s="162">
        <v>11.08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149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0" t="s">
        <v>164</v>
      </c>
      <c r="D34" s="161"/>
      <c r="E34" s="162">
        <v>-1.2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2">
        <v>7</v>
      </c>
      <c r="B35" s="173" t="s">
        <v>167</v>
      </c>
      <c r="C35" s="189" t="s">
        <v>168</v>
      </c>
      <c r="D35" s="174" t="s">
        <v>155</v>
      </c>
      <c r="E35" s="175">
        <v>3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15</v>
      </c>
      <c r="M35" s="177">
        <f>G35*(1+L35/100)</f>
        <v>0</v>
      </c>
      <c r="N35" s="177">
        <v>3.6700000000000001E-3</v>
      </c>
      <c r="O35" s="177">
        <f>ROUND(E35*N35,2)</f>
        <v>0.01</v>
      </c>
      <c r="P35" s="177">
        <v>0</v>
      </c>
      <c r="Q35" s="177">
        <f>ROUND(E35*P35,2)</f>
        <v>0</v>
      </c>
      <c r="R35" s="177"/>
      <c r="S35" s="177" t="s">
        <v>145</v>
      </c>
      <c r="T35" s="178" t="s">
        <v>145</v>
      </c>
      <c r="U35" s="159">
        <v>0.48199999999999998</v>
      </c>
      <c r="V35" s="159">
        <f>ROUND(E35*U35,2)</f>
        <v>1.45</v>
      </c>
      <c r="W35" s="159"/>
      <c r="X35" s="159" t="s">
        <v>146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0" t="s">
        <v>163</v>
      </c>
      <c r="D36" s="161"/>
      <c r="E36" s="162">
        <v>3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149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6" t="s">
        <v>140</v>
      </c>
      <c r="B37" s="167" t="s">
        <v>69</v>
      </c>
      <c r="C37" s="188" t="s">
        <v>70</v>
      </c>
      <c r="D37" s="168"/>
      <c r="E37" s="169"/>
      <c r="F37" s="170"/>
      <c r="G37" s="170">
        <f>SUMIF(AG38:AG39,"&lt;&gt;NOR",G38:G39)</f>
        <v>0</v>
      </c>
      <c r="H37" s="170"/>
      <c r="I37" s="170">
        <f>SUM(I38:I39)</f>
        <v>0</v>
      </c>
      <c r="J37" s="170"/>
      <c r="K37" s="170">
        <f>SUM(K38:K39)</f>
        <v>0</v>
      </c>
      <c r="L37" s="170"/>
      <c r="M37" s="170">
        <f>SUM(M38:M39)</f>
        <v>0</v>
      </c>
      <c r="N37" s="170"/>
      <c r="O37" s="170">
        <f>SUM(O38:O39)</f>
        <v>0</v>
      </c>
      <c r="P37" s="170"/>
      <c r="Q37" s="170">
        <f>SUM(Q38:Q39)</f>
        <v>0</v>
      </c>
      <c r="R37" s="170"/>
      <c r="S37" s="170"/>
      <c r="T37" s="171"/>
      <c r="U37" s="165"/>
      <c r="V37" s="165">
        <f>SUM(V38:V39)</f>
        <v>3.08</v>
      </c>
      <c r="W37" s="165"/>
      <c r="X37" s="165"/>
      <c r="AG37" t="s">
        <v>141</v>
      </c>
    </row>
    <row r="38" spans="1:60" outlineLevel="1" x14ac:dyDescent="0.2">
      <c r="A38" s="179">
        <v>8</v>
      </c>
      <c r="B38" s="180" t="s">
        <v>169</v>
      </c>
      <c r="C38" s="191" t="s">
        <v>170</v>
      </c>
      <c r="D38" s="181" t="s">
        <v>171</v>
      </c>
      <c r="E38" s="182">
        <v>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15</v>
      </c>
      <c r="M38" s="184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4"/>
      <c r="S38" s="184" t="s">
        <v>172</v>
      </c>
      <c r="T38" s="185" t="s">
        <v>173</v>
      </c>
      <c r="U38" s="159">
        <v>0</v>
      </c>
      <c r="V38" s="159">
        <f>ROUND(E38*U38,2)</f>
        <v>0</v>
      </c>
      <c r="W38" s="159"/>
      <c r="X38" s="159" t="s">
        <v>146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147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9">
        <v>9</v>
      </c>
      <c r="B39" s="180" t="s">
        <v>174</v>
      </c>
      <c r="C39" s="191" t="s">
        <v>175</v>
      </c>
      <c r="D39" s="181" t="s">
        <v>155</v>
      </c>
      <c r="E39" s="182">
        <v>10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15</v>
      </c>
      <c r="M39" s="184">
        <f>G39*(1+L39/100)</f>
        <v>0</v>
      </c>
      <c r="N39" s="184">
        <v>4.0000000000000003E-5</v>
      </c>
      <c r="O39" s="184">
        <f>ROUND(E39*N39,2)</f>
        <v>0</v>
      </c>
      <c r="P39" s="184">
        <v>0</v>
      </c>
      <c r="Q39" s="184">
        <f>ROUND(E39*P39,2)</f>
        <v>0</v>
      </c>
      <c r="R39" s="184"/>
      <c r="S39" s="184" t="s">
        <v>145</v>
      </c>
      <c r="T39" s="185" t="s">
        <v>145</v>
      </c>
      <c r="U39" s="159">
        <v>0.308</v>
      </c>
      <c r="V39" s="159">
        <f>ROUND(E39*U39,2)</f>
        <v>3.08</v>
      </c>
      <c r="W39" s="159"/>
      <c r="X39" s="159" t="s">
        <v>146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147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166" t="s">
        <v>140</v>
      </c>
      <c r="B40" s="167" t="s">
        <v>71</v>
      </c>
      <c r="C40" s="188" t="s">
        <v>72</v>
      </c>
      <c r="D40" s="168"/>
      <c r="E40" s="169"/>
      <c r="F40" s="170"/>
      <c r="G40" s="170">
        <f>SUMIF(AG41:AG47,"&lt;&gt;NOR",G41:G47)</f>
        <v>0</v>
      </c>
      <c r="H40" s="170"/>
      <c r="I40" s="170">
        <f>SUM(I41:I47)</f>
        <v>0</v>
      </c>
      <c r="J40" s="170"/>
      <c r="K40" s="170">
        <f>SUM(K41:K47)</f>
        <v>0</v>
      </c>
      <c r="L40" s="170"/>
      <c r="M40" s="170">
        <f>SUM(M41:M47)</f>
        <v>0</v>
      </c>
      <c r="N40" s="170"/>
      <c r="O40" s="170">
        <f>SUM(O41:O47)</f>
        <v>0</v>
      </c>
      <c r="P40" s="170"/>
      <c r="Q40" s="170">
        <f>SUM(Q41:Q47)</f>
        <v>0.1</v>
      </c>
      <c r="R40" s="170"/>
      <c r="S40" s="170"/>
      <c r="T40" s="171"/>
      <c r="U40" s="165"/>
      <c r="V40" s="165">
        <f>SUM(V41:V47)</f>
        <v>1.25</v>
      </c>
      <c r="W40" s="165"/>
      <c r="X40" s="165"/>
      <c r="AG40" t="s">
        <v>141</v>
      </c>
    </row>
    <row r="41" spans="1:60" outlineLevel="1" x14ac:dyDescent="0.2">
      <c r="A41" s="172">
        <v>10</v>
      </c>
      <c r="B41" s="173" t="s">
        <v>176</v>
      </c>
      <c r="C41" s="189" t="s">
        <v>177</v>
      </c>
      <c r="D41" s="174" t="s">
        <v>155</v>
      </c>
      <c r="E41" s="175">
        <v>4.9922000000000004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15</v>
      </c>
      <c r="M41" s="177">
        <f>G41*(1+L41/100)</f>
        <v>0</v>
      </c>
      <c r="N41" s="177">
        <v>0</v>
      </c>
      <c r="O41" s="177">
        <f>ROUND(E41*N41,2)</f>
        <v>0</v>
      </c>
      <c r="P41" s="177">
        <v>0.02</v>
      </c>
      <c r="Q41" s="177">
        <f>ROUND(E41*P41,2)</f>
        <v>0.1</v>
      </c>
      <c r="R41" s="177"/>
      <c r="S41" s="177" t="s">
        <v>145</v>
      </c>
      <c r="T41" s="178" t="s">
        <v>145</v>
      </c>
      <c r="U41" s="159">
        <v>0.23</v>
      </c>
      <c r="V41" s="159">
        <f>ROUND(E41*U41,2)</f>
        <v>1.1499999999999999</v>
      </c>
      <c r="W41" s="159"/>
      <c r="X41" s="159" t="s">
        <v>146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147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0" t="s">
        <v>369</v>
      </c>
      <c r="D42" s="161"/>
      <c r="E42" s="162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0" t="s">
        <v>373</v>
      </c>
      <c r="D43" s="161"/>
      <c r="E43" s="162">
        <v>2.46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149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0" t="s">
        <v>374</v>
      </c>
      <c r="D44" s="161"/>
      <c r="E44" s="162">
        <v>0.65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0" t="s">
        <v>371</v>
      </c>
      <c r="D45" s="161"/>
      <c r="E45" s="162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0" t="s">
        <v>375</v>
      </c>
      <c r="D46" s="161"/>
      <c r="E46" s="162">
        <v>1.88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149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9">
        <v>11</v>
      </c>
      <c r="B47" s="180" t="s">
        <v>180</v>
      </c>
      <c r="C47" s="191" t="s">
        <v>181</v>
      </c>
      <c r="D47" s="181" t="s">
        <v>182</v>
      </c>
      <c r="E47" s="182">
        <v>2</v>
      </c>
      <c r="F47" s="183"/>
      <c r="G47" s="184">
        <f>ROUND(E47*F47,2)</f>
        <v>0</v>
      </c>
      <c r="H47" s="183"/>
      <c r="I47" s="184">
        <f>ROUND(E47*H47,2)</f>
        <v>0</v>
      </c>
      <c r="J47" s="183"/>
      <c r="K47" s="184">
        <f>ROUND(E47*J47,2)</f>
        <v>0</v>
      </c>
      <c r="L47" s="184">
        <v>15</v>
      </c>
      <c r="M47" s="184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4"/>
      <c r="S47" s="184" t="s">
        <v>145</v>
      </c>
      <c r="T47" s="185" t="s">
        <v>145</v>
      </c>
      <c r="U47" s="159">
        <v>0.05</v>
      </c>
      <c r="V47" s="159">
        <f>ROUND(E47*U47,2)</f>
        <v>0.1</v>
      </c>
      <c r="W47" s="159"/>
      <c r="X47" s="159" t="s">
        <v>146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6" t="s">
        <v>140</v>
      </c>
      <c r="B48" s="167" t="s">
        <v>73</v>
      </c>
      <c r="C48" s="188" t="s">
        <v>74</v>
      </c>
      <c r="D48" s="168"/>
      <c r="E48" s="169"/>
      <c r="F48" s="170"/>
      <c r="G48" s="170">
        <f>SUMIF(AG49:AG52,"&lt;&gt;NOR",G49:G52)</f>
        <v>0</v>
      </c>
      <c r="H48" s="170"/>
      <c r="I48" s="170">
        <f>SUM(I49:I52)</f>
        <v>0</v>
      </c>
      <c r="J48" s="170"/>
      <c r="K48" s="170">
        <f>SUM(K49:K52)</f>
        <v>0</v>
      </c>
      <c r="L48" s="170"/>
      <c r="M48" s="170">
        <f>SUM(M49:M52)</f>
        <v>0</v>
      </c>
      <c r="N48" s="170"/>
      <c r="O48" s="170">
        <f>SUM(O49:O52)</f>
        <v>0</v>
      </c>
      <c r="P48" s="170"/>
      <c r="Q48" s="170">
        <f>SUM(Q49:Q52)</f>
        <v>0.87</v>
      </c>
      <c r="R48" s="170"/>
      <c r="S48" s="170"/>
      <c r="T48" s="171"/>
      <c r="U48" s="165"/>
      <c r="V48" s="165">
        <f>SUM(V49:V52)</f>
        <v>3.83</v>
      </c>
      <c r="W48" s="165"/>
      <c r="X48" s="165"/>
      <c r="AG48" t="s">
        <v>141</v>
      </c>
    </row>
    <row r="49" spans="1:60" outlineLevel="1" x14ac:dyDescent="0.2">
      <c r="A49" s="172">
        <v>12</v>
      </c>
      <c r="B49" s="173" t="s">
        <v>183</v>
      </c>
      <c r="C49" s="189" t="s">
        <v>184</v>
      </c>
      <c r="D49" s="174" t="s">
        <v>155</v>
      </c>
      <c r="E49" s="175">
        <v>12.78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15</v>
      </c>
      <c r="M49" s="177">
        <f>G49*(1+L49/100)</f>
        <v>0</v>
      </c>
      <c r="N49" s="177">
        <v>0</v>
      </c>
      <c r="O49" s="177">
        <f>ROUND(E49*N49,2)</f>
        <v>0</v>
      </c>
      <c r="P49" s="177">
        <v>6.8000000000000005E-2</v>
      </c>
      <c r="Q49" s="177">
        <f>ROUND(E49*P49,2)</f>
        <v>0.87</v>
      </c>
      <c r="R49" s="177"/>
      <c r="S49" s="177" t="s">
        <v>145</v>
      </c>
      <c r="T49" s="178" t="s">
        <v>145</v>
      </c>
      <c r="U49" s="159">
        <v>0.3</v>
      </c>
      <c r="V49" s="159">
        <f>ROUND(E49*U49,2)</f>
        <v>3.83</v>
      </c>
      <c r="W49" s="159"/>
      <c r="X49" s="159" t="s">
        <v>146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185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0" t="s">
        <v>369</v>
      </c>
      <c r="D50" s="161"/>
      <c r="E50" s="162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149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0" t="s">
        <v>376</v>
      </c>
      <c r="D51" s="161"/>
      <c r="E51" s="162">
        <v>13.68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149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0" t="s">
        <v>187</v>
      </c>
      <c r="D52" s="161"/>
      <c r="E52" s="162">
        <v>-0.9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6" t="s">
        <v>140</v>
      </c>
      <c r="B53" s="167" t="s">
        <v>75</v>
      </c>
      <c r="C53" s="188" t="s">
        <v>76</v>
      </c>
      <c r="D53" s="168"/>
      <c r="E53" s="169"/>
      <c r="F53" s="170"/>
      <c r="G53" s="170">
        <f>SUMIF(AG54:AG57,"&lt;&gt;NOR",G54:G57)</f>
        <v>0</v>
      </c>
      <c r="H53" s="170"/>
      <c r="I53" s="170">
        <f>SUM(I54:I57)</f>
        <v>0</v>
      </c>
      <c r="J53" s="170"/>
      <c r="K53" s="170">
        <f>SUM(K54:K57)</f>
        <v>0</v>
      </c>
      <c r="L53" s="170"/>
      <c r="M53" s="170">
        <f>SUM(M54:M57)</f>
        <v>0</v>
      </c>
      <c r="N53" s="170"/>
      <c r="O53" s="170">
        <f>SUM(O54:O57)</f>
        <v>0</v>
      </c>
      <c r="P53" s="170"/>
      <c r="Q53" s="170">
        <f>SUM(Q54:Q57)</f>
        <v>0</v>
      </c>
      <c r="R53" s="170"/>
      <c r="S53" s="170"/>
      <c r="T53" s="171"/>
      <c r="U53" s="165"/>
      <c r="V53" s="165">
        <f>SUM(V54:V57)</f>
        <v>4.09</v>
      </c>
      <c r="W53" s="165"/>
      <c r="X53" s="165"/>
      <c r="AG53" t="s">
        <v>141</v>
      </c>
    </row>
    <row r="54" spans="1:60" outlineLevel="1" x14ac:dyDescent="0.2">
      <c r="A54" s="172">
        <v>13</v>
      </c>
      <c r="B54" s="173" t="s">
        <v>188</v>
      </c>
      <c r="C54" s="189" t="s">
        <v>189</v>
      </c>
      <c r="D54" s="174" t="s">
        <v>190</v>
      </c>
      <c r="E54" s="175">
        <v>1.58562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15</v>
      </c>
      <c r="M54" s="177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7"/>
      <c r="S54" s="177" t="s">
        <v>145</v>
      </c>
      <c r="T54" s="178" t="s">
        <v>145</v>
      </c>
      <c r="U54" s="159">
        <v>2.577</v>
      </c>
      <c r="V54" s="159">
        <f>ROUND(E54*U54,2)</f>
        <v>4.09</v>
      </c>
      <c r="W54" s="159"/>
      <c r="X54" s="159" t="s">
        <v>191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192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0" t="s">
        <v>193</v>
      </c>
      <c r="D55" s="161"/>
      <c r="E55" s="162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149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0" t="s">
        <v>194</v>
      </c>
      <c r="D56" s="161"/>
      <c r="E56" s="162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149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0" t="s">
        <v>377</v>
      </c>
      <c r="D57" s="161"/>
      <c r="E57" s="162">
        <v>1.58562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149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6" t="s">
        <v>140</v>
      </c>
      <c r="B58" s="167" t="s">
        <v>77</v>
      </c>
      <c r="C58" s="188" t="s">
        <v>78</v>
      </c>
      <c r="D58" s="168"/>
      <c r="E58" s="169"/>
      <c r="F58" s="170"/>
      <c r="G58" s="170">
        <f>SUMIF(AG59:AG66,"&lt;&gt;NOR",G59:G66)</f>
        <v>0</v>
      </c>
      <c r="H58" s="170"/>
      <c r="I58" s="170">
        <f>SUM(I59:I66)</f>
        <v>0</v>
      </c>
      <c r="J58" s="170"/>
      <c r="K58" s="170">
        <f>SUM(K59:K66)</f>
        <v>0</v>
      </c>
      <c r="L58" s="170"/>
      <c r="M58" s="170">
        <f>SUM(M59:M66)</f>
        <v>0</v>
      </c>
      <c r="N58" s="170"/>
      <c r="O58" s="170">
        <f>SUM(O59:O66)</f>
        <v>0.03</v>
      </c>
      <c r="P58" s="170"/>
      <c r="Q58" s="170">
        <f>SUM(Q59:Q66)</f>
        <v>0</v>
      </c>
      <c r="R58" s="170"/>
      <c r="S58" s="170"/>
      <c r="T58" s="171"/>
      <c r="U58" s="165"/>
      <c r="V58" s="165">
        <f>SUM(V59:V66)</f>
        <v>5.33</v>
      </c>
      <c r="W58" s="165"/>
      <c r="X58" s="165"/>
      <c r="AG58" t="s">
        <v>141</v>
      </c>
    </row>
    <row r="59" spans="1:60" outlineLevel="1" x14ac:dyDescent="0.2">
      <c r="A59" s="172">
        <v>14</v>
      </c>
      <c r="B59" s="173" t="s">
        <v>196</v>
      </c>
      <c r="C59" s="189" t="s">
        <v>197</v>
      </c>
      <c r="D59" s="174" t="s">
        <v>155</v>
      </c>
      <c r="E59" s="175">
        <v>8.52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15</v>
      </c>
      <c r="M59" s="177">
        <f>G59*(1+L59/100)</f>
        <v>0</v>
      </c>
      <c r="N59" s="177">
        <v>3.5799999999999998E-3</v>
      </c>
      <c r="O59" s="177">
        <f>ROUND(E59*N59,2)</f>
        <v>0.03</v>
      </c>
      <c r="P59" s="177">
        <v>0</v>
      </c>
      <c r="Q59" s="177">
        <f>ROUND(E59*P59,2)</f>
        <v>0</v>
      </c>
      <c r="R59" s="177"/>
      <c r="S59" s="177" t="s">
        <v>145</v>
      </c>
      <c r="T59" s="178" t="s">
        <v>145</v>
      </c>
      <c r="U59" s="159">
        <v>0.498</v>
      </c>
      <c r="V59" s="159">
        <f>ROUND(E59*U59,2)</f>
        <v>4.24</v>
      </c>
      <c r="W59" s="159"/>
      <c r="X59" s="159" t="s">
        <v>146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198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0" t="s">
        <v>369</v>
      </c>
      <c r="D60" s="161"/>
      <c r="E60" s="162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149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0" t="s">
        <v>199</v>
      </c>
      <c r="D61" s="161"/>
      <c r="E61" s="162">
        <v>1.1200000000000001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149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0" t="s">
        <v>378</v>
      </c>
      <c r="D62" s="161"/>
      <c r="E62" s="162">
        <v>7.4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149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2">
        <v>15</v>
      </c>
      <c r="B63" s="173" t="s">
        <v>201</v>
      </c>
      <c r="C63" s="189" t="s">
        <v>202</v>
      </c>
      <c r="D63" s="174" t="s">
        <v>144</v>
      </c>
      <c r="E63" s="175">
        <v>9.9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7">
        <v>2.9E-4</v>
      </c>
      <c r="O63" s="177">
        <f>ROUND(E63*N63,2)</f>
        <v>0</v>
      </c>
      <c r="P63" s="177">
        <v>0</v>
      </c>
      <c r="Q63" s="177">
        <f>ROUND(E63*P63,2)</f>
        <v>0</v>
      </c>
      <c r="R63" s="177"/>
      <c r="S63" s="177" t="s">
        <v>145</v>
      </c>
      <c r="T63" s="178" t="s">
        <v>145</v>
      </c>
      <c r="U63" s="159">
        <v>0.11</v>
      </c>
      <c r="V63" s="159">
        <f>ROUND(E63*U63,2)</f>
        <v>1.0900000000000001</v>
      </c>
      <c r="W63" s="159"/>
      <c r="X63" s="159" t="s">
        <v>146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198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0" t="s">
        <v>203</v>
      </c>
      <c r="D64" s="161"/>
      <c r="E64" s="162">
        <v>3.9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149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0" t="s">
        <v>204</v>
      </c>
      <c r="D65" s="161"/>
      <c r="E65" s="162">
        <v>6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149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>
        <v>16</v>
      </c>
      <c r="B66" s="157" t="s">
        <v>205</v>
      </c>
      <c r="C66" s="192" t="s">
        <v>206</v>
      </c>
      <c r="D66" s="158" t="s">
        <v>0</v>
      </c>
      <c r="E66" s="186"/>
      <c r="F66" s="160"/>
      <c r="G66" s="15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0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145</v>
      </c>
      <c r="T66" s="159" t="s">
        <v>145</v>
      </c>
      <c r="U66" s="159">
        <v>0</v>
      </c>
      <c r="V66" s="159">
        <f>ROUND(E66*U66,2)</f>
        <v>0</v>
      </c>
      <c r="W66" s="159"/>
      <c r="X66" s="159" t="s">
        <v>191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192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6" t="s">
        <v>140</v>
      </c>
      <c r="B67" s="167" t="s">
        <v>79</v>
      </c>
      <c r="C67" s="188" t="s">
        <v>80</v>
      </c>
      <c r="D67" s="168"/>
      <c r="E67" s="169"/>
      <c r="F67" s="170"/>
      <c r="G67" s="170">
        <f>SUMIF(AG68:AG68,"&lt;&gt;NOR",G68:G68)</f>
        <v>0</v>
      </c>
      <c r="H67" s="170"/>
      <c r="I67" s="170">
        <f>SUM(I68:I68)</f>
        <v>0</v>
      </c>
      <c r="J67" s="170"/>
      <c r="K67" s="170">
        <f>SUM(K68:K68)</f>
        <v>0</v>
      </c>
      <c r="L67" s="170"/>
      <c r="M67" s="170">
        <f>SUM(M68:M68)</f>
        <v>0</v>
      </c>
      <c r="N67" s="170"/>
      <c r="O67" s="170">
        <f>SUM(O68:O68)</f>
        <v>0</v>
      </c>
      <c r="P67" s="170"/>
      <c r="Q67" s="170">
        <f>SUM(Q68:Q68)</f>
        <v>0</v>
      </c>
      <c r="R67" s="170"/>
      <c r="S67" s="170"/>
      <c r="T67" s="171"/>
      <c r="U67" s="165"/>
      <c r="V67" s="165">
        <f>SUM(V68:V68)</f>
        <v>0</v>
      </c>
      <c r="W67" s="165"/>
      <c r="X67" s="165"/>
      <c r="AG67" t="s">
        <v>141</v>
      </c>
    </row>
    <row r="68" spans="1:60" outlineLevel="1" x14ac:dyDescent="0.2">
      <c r="A68" s="179">
        <v>17</v>
      </c>
      <c r="B68" s="180" t="s">
        <v>207</v>
      </c>
      <c r="C68" s="191" t="s">
        <v>208</v>
      </c>
      <c r="D68" s="181" t="s">
        <v>171</v>
      </c>
      <c r="E68" s="182">
        <v>1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15</v>
      </c>
      <c r="M68" s="184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4"/>
      <c r="S68" s="184" t="s">
        <v>172</v>
      </c>
      <c r="T68" s="185" t="s">
        <v>173</v>
      </c>
      <c r="U68" s="159">
        <v>0</v>
      </c>
      <c r="V68" s="159">
        <f>ROUND(E68*U68,2)</f>
        <v>0</v>
      </c>
      <c r="W68" s="159"/>
      <c r="X68" s="159" t="s">
        <v>146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147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">
      <c r="A69" s="166" t="s">
        <v>140</v>
      </c>
      <c r="B69" s="167" t="s">
        <v>81</v>
      </c>
      <c r="C69" s="188" t="s">
        <v>82</v>
      </c>
      <c r="D69" s="168"/>
      <c r="E69" s="169"/>
      <c r="F69" s="170"/>
      <c r="G69" s="170">
        <f>SUMIF(AG70:AG70,"&lt;&gt;NOR",G70:G70)</f>
        <v>0</v>
      </c>
      <c r="H69" s="170"/>
      <c r="I69" s="170">
        <f>SUM(I70:I70)</f>
        <v>0</v>
      </c>
      <c r="J69" s="170"/>
      <c r="K69" s="170">
        <f>SUM(K70:K70)</f>
        <v>0</v>
      </c>
      <c r="L69" s="170"/>
      <c r="M69" s="170">
        <f>SUM(M70:M70)</f>
        <v>0</v>
      </c>
      <c r="N69" s="170"/>
      <c r="O69" s="170">
        <f>SUM(O70:O70)</f>
        <v>0</v>
      </c>
      <c r="P69" s="170"/>
      <c r="Q69" s="170">
        <f>SUM(Q70:Q70)</f>
        <v>0.06</v>
      </c>
      <c r="R69" s="170"/>
      <c r="S69" s="170"/>
      <c r="T69" s="171"/>
      <c r="U69" s="165"/>
      <c r="V69" s="165">
        <f>SUM(V70:V70)</f>
        <v>1.65</v>
      </c>
      <c r="W69" s="165"/>
      <c r="X69" s="165"/>
      <c r="AG69" t="s">
        <v>141</v>
      </c>
    </row>
    <row r="70" spans="1:60" outlineLevel="1" x14ac:dyDescent="0.2">
      <c r="A70" s="179">
        <v>18</v>
      </c>
      <c r="B70" s="180" t="s">
        <v>209</v>
      </c>
      <c r="C70" s="191" t="s">
        <v>210</v>
      </c>
      <c r="D70" s="181" t="s">
        <v>144</v>
      </c>
      <c r="E70" s="182">
        <v>4</v>
      </c>
      <c r="F70" s="183"/>
      <c r="G70" s="184">
        <f>ROUND(E70*F70,2)</f>
        <v>0</v>
      </c>
      <c r="H70" s="183"/>
      <c r="I70" s="184">
        <f>ROUND(E70*H70,2)</f>
        <v>0</v>
      </c>
      <c r="J70" s="183"/>
      <c r="K70" s="184">
        <f>ROUND(E70*J70,2)</f>
        <v>0</v>
      </c>
      <c r="L70" s="184">
        <v>15</v>
      </c>
      <c r="M70" s="184">
        <f>G70*(1+L70/100)</f>
        <v>0</v>
      </c>
      <c r="N70" s="184">
        <v>0</v>
      </c>
      <c r="O70" s="184">
        <f>ROUND(E70*N70,2)</f>
        <v>0</v>
      </c>
      <c r="P70" s="184">
        <v>1.4919999999999999E-2</v>
      </c>
      <c r="Q70" s="184">
        <f>ROUND(E70*P70,2)</f>
        <v>0.06</v>
      </c>
      <c r="R70" s="184"/>
      <c r="S70" s="184" t="s">
        <v>145</v>
      </c>
      <c r="T70" s="185" t="s">
        <v>145</v>
      </c>
      <c r="U70" s="159">
        <v>0.41299999999999998</v>
      </c>
      <c r="V70" s="159">
        <f>ROUND(E70*U70,2)</f>
        <v>1.65</v>
      </c>
      <c r="W70" s="159"/>
      <c r="X70" s="159" t="s">
        <v>146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198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6" t="s">
        <v>140</v>
      </c>
      <c r="B71" s="167" t="s">
        <v>83</v>
      </c>
      <c r="C71" s="188" t="s">
        <v>84</v>
      </c>
      <c r="D71" s="168"/>
      <c r="E71" s="169"/>
      <c r="F71" s="170"/>
      <c r="G71" s="170">
        <f>SUMIF(AG72:AG72,"&lt;&gt;NOR",G72:G72)</f>
        <v>0</v>
      </c>
      <c r="H71" s="170"/>
      <c r="I71" s="170">
        <f>SUM(I72:I72)</f>
        <v>0</v>
      </c>
      <c r="J71" s="170"/>
      <c r="K71" s="170">
        <f>SUM(K72:K72)</f>
        <v>0</v>
      </c>
      <c r="L71" s="170"/>
      <c r="M71" s="170">
        <f>SUM(M72:M72)</f>
        <v>0</v>
      </c>
      <c r="N71" s="170"/>
      <c r="O71" s="170">
        <f>SUM(O72:O72)</f>
        <v>0</v>
      </c>
      <c r="P71" s="170"/>
      <c r="Q71" s="170">
        <f>SUM(Q72:Q72)</f>
        <v>0.01</v>
      </c>
      <c r="R71" s="170"/>
      <c r="S71" s="170"/>
      <c r="T71" s="171"/>
      <c r="U71" s="165"/>
      <c r="V71" s="165">
        <f>SUM(V72:V72)</f>
        <v>1.04</v>
      </c>
      <c r="W71" s="165"/>
      <c r="X71" s="165"/>
      <c r="AG71" t="s">
        <v>141</v>
      </c>
    </row>
    <row r="72" spans="1:60" outlineLevel="1" x14ac:dyDescent="0.2">
      <c r="A72" s="179">
        <v>19</v>
      </c>
      <c r="B72" s="180" t="s">
        <v>211</v>
      </c>
      <c r="C72" s="191" t="s">
        <v>212</v>
      </c>
      <c r="D72" s="181" t="s">
        <v>144</v>
      </c>
      <c r="E72" s="182">
        <v>6</v>
      </c>
      <c r="F72" s="183"/>
      <c r="G72" s="184">
        <f>ROUND(E72*F72,2)</f>
        <v>0</v>
      </c>
      <c r="H72" s="183"/>
      <c r="I72" s="184">
        <f>ROUND(E72*H72,2)</f>
        <v>0</v>
      </c>
      <c r="J72" s="183"/>
      <c r="K72" s="184">
        <f>ROUND(E72*J72,2)</f>
        <v>0</v>
      </c>
      <c r="L72" s="184">
        <v>15</v>
      </c>
      <c r="M72" s="184">
        <f>G72*(1+L72/100)</f>
        <v>0</v>
      </c>
      <c r="N72" s="184">
        <v>0</v>
      </c>
      <c r="O72" s="184">
        <f>ROUND(E72*N72,2)</f>
        <v>0</v>
      </c>
      <c r="P72" s="184">
        <v>2.1299999999999999E-3</v>
      </c>
      <c r="Q72" s="184">
        <f>ROUND(E72*P72,2)</f>
        <v>0.01</v>
      </c>
      <c r="R72" s="184"/>
      <c r="S72" s="184" t="s">
        <v>145</v>
      </c>
      <c r="T72" s="185" t="s">
        <v>145</v>
      </c>
      <c r="U72" s="159">
        <v>0.17299999999999999</v>
      </c>
      <c r="V72" s="159">
        <f>ROUND(E72*U72,2)</f>
        <v>1.04</v>
      </c>
      <c r="W72" s="159"/>
      <c r="X72" s="159" t="s">
        <v>146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198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x14ac:dyDescent="0.2">
      <c r="A73" s="166" t="s">
        <v>140</v>
      </c>
      <c r="B73" s="167" t="s">
        <v>85</v>
      </c>
      <c r="C73" s="188" t="s">
        <v>86</v>
      </c>
      <c r="D73" s="168"/>
      <c r="E73" s="169"/>
      <c r="F73" s="170"/>
      <c r="G73" s="170">
        <f>SUMIF(AG74:AG84,"&lt;&gt;NOR",G74:G84)</f>
        <v>0</v>
      </c>
      <c r="H73" s="170"/>
      <c r="I73" s="170">
        <f>SUM(I74:I84)</f>
        <v>0</v>
      </c>
      <c r="J73" s="170"/>
      <c r="K73" s="170">
        <f>SUM(K74:K84)</f>
        <v>0</v>
      </c>
      <c r="L73" s="170"/>
      <c r="M73" s="170">
        <f>SUM(M74:M84)</f>
        <v>0</v>
      </c>
      <c r="N73" s="170"/>
      <c r="O73" s="170">
        <f>SUM(O74:O84)</f>
        <v>0.05</v>
      </c>
      <c r="P73" s="170"/>
      <c r="Q73" s="170">
        <f>SUM(Q74:Q84)</f>
        <v>7.0000000000000007E-2</v>
      </c>
      <c r="R73" s="170"/>
      <c r="S73" s="170"/>
      <c r="T73" s="171"/>
      <c r="U73" s="165"/>
      <c r="V73" s="165">
        <f>SUM(V74:V84)</f>
        <v>6.5500000000000007</v>
      </c>
      <c r="W73" s="165"/>
      <c r="X73" s="165"/>
      <c r="AG73" t="s">
        <v>141</v>
      </c>
    </row>
    <row r="74" spans="1:60" ht="22.5" outlineLevel="1" x14ac:dyDescent="0.2">
      <c r="A74" s="179">
        <v>20</v>
      </c>
      <c r="B74" s="180" t="s">
        <v>213</v>
      </c>
      <c r="C74" s="191" t="s">
        <v>214</v>
      </c>
      <c r="D74" s="181" t="s">
        <v>171</v>
      </c>
      <c r="E74" s="182">
        <v>1</v>
      </c>
      <c r="F74" s="183"/>
      <c r="G74" s="184">
        <f t="shared" ref="G74:G84" si="0">ROUND(E74*F74,2)</f>
        <v>0</v>
      </c>
      <c r="H74" s="183"/>
      <c r="I74" s="184">
        <f t="shared" ref="I74:I84" si="1">ROUND(E74*H74,2)</f>
        <v>0</v>
      </c>
      <c r="J74" s="183"/>
      <c r="K74" s="184">
        <f t="shared" ref="K74:K84" si="2">ROUND(E74*J74,2)</f>
        <v>0</v>
      </c>
      <c r="L74" s="184">
        <v>15</v>
      </c>
      <c r="M74" s="184">
        <f t="shared" ref="M74:M84" si="3">G74*(1+L74/100)</f>
        <v>0</v>
      </c>
      <c r="N74" s="184">
        <v>2.8719999999999999E-2</v>
      </c>
      <c r="O74" s="184">
        <f t="shared" ref="O74:O84" si="4">ROUND(E74*N74,2)</f>
        <v>0.03</v>
      </c>
      <c r="P74" s="184">
        <v>0</v>
      </c>
      <c r="Q74" s="184">
        <f t="shared" ref="Q74:Q84" si="5">ROUND(E74*P74,2)</f>
        <v>0</v>
      </c>
      <c r="R74" s="184" t="s">
        <v>215</v>
      </c>
      <c r="S74" s="184" t="s">
        <v>145</v>
      </c>
      <c r="T74" s="185" t="s">
        <v>145</v>
      </c>
      <c r="U74" s="159">
        <v>1.5</v>
      </c>
      <c r="V74" s="159">
        <f t="shared" ref="V74:V84" si="6">ROUND(E74*U74,2)</f>
        <v>1.5</v>
      </c>
      <c r="W74" s="159"/>
      <c r="X74" s="159" t="s">
        <v>146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198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9">
        <v>21</v>
      </c>
      <c r="B75" s="180" t="s">
        <v>216</v>
      </c>
      <c r="C75" s="191" t="s">
        <v>217</v>
      </c>
      <c r="D75" s="181" t="s">
        <v>171</v>
      </c>
      <c r="E75" s="182">
        <v>1</v>
      </c>
      <c r="F75" s="183"/>
      <c r="G75" s="184">
        <f t="shared" si="0"/>
        <v>0</v>
      </c>
      <c r="H75" s="183"/>
      <c r="I75" s="184">
        <f t="shared" si="1"/>
        <v>0</v>
      </c>
      <c r="J75" s="183"/>
      <c r="K75" s="184">
        <f t="shared" si="2"/>
        <v>0</v>
      </c>
      <c r="L75" s="184">
        <v>15</v>
      </c>
      <c r="M75" s="184">
        <f t="shared" si="3"/>
        <v>0</v>
      </c>
      <c r="N75" s="184">
        <v>1.5010000000000001E-2</v>
      </c>
      <c r="O75" s="184">
        <f t="shared" si="4"/>
        <v>0.02</v>
      </c>
      <c r="P75" s="184">
        <v>0</v>
      </c>
      <c r="Q75" s="184">
        <f t="shared" si="5"/>
        <v>0</v>
      </c>
      <c r="R75" s="184"/>
      <c r="S75" s="184" t="s">
        <v>145</v>
      </c>
      <c r="T75" s="185" t="s">
        <v>145</v>
      </c>
      <c r="U75" s="159">
        <v>1.1890000000000001</v>
      </c>
      <c r="V75" s="159">
        <f t="shared" si="6"/>
        <v>1.19</v>
      </c>
      <c r="W75" s="159"/>
      <c r="X75" s="159" t="s">
        <v>146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198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9">
        <v>22</v>
      </c>
      <c r="B76" s="180" t="s">
        <v>218</v>
      </c>
      <c r="C76" s="191" t="s">
        <v>219</v>
      </c>
      <c r="D76" s="181" t="s">
        <v>171</v>
      </c>
      <c r="E76" s="182">
        <v>1</v>
      </c>
      <c r="F76" s="183"/>
      <c r="G76" s="184">
        <f t="shared" si="0"/>
        <v>0</v>
      </c>
      <c r="H76" s="183"/>
      <c r="I76" s="184">
        <f t="shared" si="1"/>
        <v>0</v>
      </c>
      <c r="J76" s="183"/>
      <c r="K76" s="184">
        <f t="shared" si="2"/>
        <v>0</v>
      </c>
      <c r="L76" s="184">
        <v>15</v>
      </c>
      <c r="M76" s="184">
        <f t="shared" si="3"/>
        <v>0</v>
      </c>
      <c r="N76" s="184">
        <v>0</v>
      </c>
      <c r="O76" s="184">
        <f t="shared" si="4"/>
        <v>0</v>
      </c>
      <c r="P76" s="184">
        <v>1.933E-2</v>
      </c>
      <c r="Q76" s="184">
        <f t="shared" si="5"/>
        <v>0.02</v>
      </c>
      <c r="R76" s="184"/>
      <c r="S76" s="184" t="s">
        <v>145</v>
      </c>
      <c r="T76" s="185" t="s">
        <v>145</v>
      </c>
      <c r="U76" s="159">
        <v>0.59</v>
      </c>
      <c r="V76" s="159">
        <f t="shared" si="6"/>
        <v>0.59</v>
      </c>
      <c r="W76" s="159"/>
      <c r="X76" s="159" t="s">
        <v>146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198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9">
        <v>23</v>
      </c>
      <c r="B77" s="180" t="s">
        <v>220</v>
      </c>
      <c r="C77" s="191" t="s">
        <v>221</v>
      </c>
      <c r="D77" s="181" t="s">
        <v>171</v>
      </c>
      <c r="E77" s="182">
        <v>1</v>
      </c>
      <c r="F77" s="183"/>
      <c r="G77" s="184">
        <f t="shared" si="0"/>
        <v>0</v>
      </c>
      <c r="H77" s="183"/>
      <c r="I77" s="184">
        <f t="shared" si="1"/>
        <v>0</v>
      </c>
      <c r="J77" s="183"/>
      <c r="K77" s="184">
        <f t="shared" si="2"/>
        <v>0</v>
      </c>
      <c r="L77" s="184">
        <v>15</v>
      </c>
      <c r="M77" s="184">
        <f t="shared" si="3"/>
        <v>0</v>
      </c>
      <c r="N77" s="184">
        <v>0</v>
      </c>
      <c r="O77" s="184">
        <f t="shared" si="4"/>
        <v>0</v>
      </c>
      <c r="P77" s="184">
        <v>1.9460000000000002E-2</v>
      </c>
      <c r="Q77" s="184">
        <f t="shared" si="5"/>
        <v>0.02</v>
      </c>
      <c r="R77" s="184"/>
      <c r="S77" s="184" t="s">
        <v>145</v>
      </c>
      <c r="T77" s="185" t="s">
        <v>145</v>
      </c>
      <c r="U77" s="159">
        <v>0.38200000000000001</v>
      </c>
      <c r="V77" s="159">
        <f t="shared" si="6"/>
        <v>0.38</v>
      </c>
      <c r="W77" s="159"/>
      <c r="X77" s="159" t="s">
        <v>146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198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9">
        <v>24</v>
      </c>
      <c r="B78" s="180" t="s">
        <v>222</v>
      </c>
      <c r="C78" s="191" t="s">
        <v>223</v>
      </c>
      <c r="D78" s="181" t="s">
        <v>171</v>
      </c>
      <c r="E78" s="182">
        <v>1</v>
      </c>
      <c r="F78" s="183"/>
      <c r="G78" s="184">
        <f t="shared" si="0"/>
        <v>0</v>
      </c>
      <c r="H78" s="183"/>
      <c r="I78" s="184">
        <f t="shared" si="1"/>
        <v>0</v>
      </c>
      <c r="J78" s="183"/>
      <c r="K78" s="184">
        <f t="shared" si="2"/>
        <v>0</v>
      </c>
      <c r="L78" s="184">
        <v>15</v>
      </c>
      <c r="M78" s="184">
        <f t="shared" si="3"/>
        <v>0</v>
      </c>
      <c r="N78" s="184">
        <v>0</v>
      </c>
      <c r="O78" s="184">
        <f t="shared" si="4"/>
        <v>0</v>
      </c>
      <c r="P78" s="184">
        <v>3.2899999999999999E-2</v>
      </c>
      <c r="Q78" s="184">
        <f t="shared" si="5"/>
        <v>0.03</v>
      </c>
      <c r="R78" s="184"/>
      <c r="S78" s="184" t="s">
        <v>145</v>
      </c>
      <c r="T78" s="185" t="s">
        <v>145</v>
      </c>
      <c r="U78" s="159">
        <v>0.432</v>
      </c>
      <c r="V78" s="159">
        <f t="shared" si="6"/>
        <v>0.43</v>
      </c>
      <c r="W78" s="159"/>
      <c r="X78" s="159" t="s">
        <v>146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198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9">
        <v>25</v>
      </c>
      <c r="B79" s="180" t="s">
        <v>224</v>
      </c>
      <c r="C79" s="191" t="s">
        <v>225</v>
      </c>
      <c r="D79" s="181" t="s">
        <v>171</v>
      </c>
      <c r="E79" s="182">
        <v>3</v>
      </c>
      <c r="F79" s="183"/>
      <c r="G79" s="184">
        <f t="shared" si="0"/>
        <v>0</v>
      </c>
      <c r="H79" s="183"/>
      <c r="I79" s="184">
        <f t="shared" si="1"/>
        <v>0</v>
      </c>
      <c r="J79" s="183"/>
      <c r="K79" s="184">
        <f t="shared" si="2"/>
        <v>0</v>
      </c>
      <c r="L79" s="184">
        <v>15</v>
      </c>
      <c r="M79" s="184">
        <f t="shared" si="3"/>
        <v>0</v>
      </c>
      <c r="N79" s="184">
        <v>0</v>
      </c>
      <c r="O79" s="184">
        <f t="shared" si="4"/>
        <v>0</v>
      </c>
      <c r="P79" s="184">
        <v>1.56E-3</v>
      </c>
      <c r="Q79" s="184">
        <f t="shared" si="5"/>
        <v>0</v>
      </c>
      <c r="R79" s="184"/>
      <c r="S79" s="184" t="s">
        <v>145</v>
      </c>
      <c r="T79" s="185" t="s">
        <v>145</v>
      </c>
      <c r="U79" s="159">
        <v>0.217</v>
      </c>
      <c r="V79" s="159">
        <f t="shared" si="6"/>
        <v>0.65</v>
      </c>
      <c r="W79" s="159"/>
      <c r="X79" s="159" t="s">
        <v>146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198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9">
        <v>26</v>
      </c>
      <c r="B80" s="180" t="s">
        <v>226</v>
      </c>
      <c r="C80" s="191" t="s">
        <v>227</v>
      </c>
      <c r="D80" s="181" t="s">
        <v>182</v>
      </c>
      <c r="E80" s="182">
        <v>1</v>
      </c>
      <c r="F80" s="183"/>
      <c r="G80" s="184">
        <f t="shared" si="0"/>
        <v>0</v>
      </c>
      <c r="H80" s="183"/>
      <c r="I80" s="184">
        <f t="shared" si="1"/>
        <v>0</v>
      </c>
      <c r="J80" s="183"/>
      <c r="K80" s="184">
        <f t="shared" si="2"/>
        <v>0</v>
      </c>
      <c r="L80" s="184">
        <v>15</v>
      </c>
      <c r="M80" s="184">
        <f t="shared" si="3"/>
        <v>0</v>
      </c>
      <c r="N80" s="184">
        <v>1.2999999999999999E-3</v>
      </c>
      <c r="O80" s="184">
        <f t="shared" si="4"/>
        <v>0</v>
      </c>
      <c r="P80" s="184">
        <v>0</v>
      </c>
      <c r="Q80" s="184">
        <f t="shared" si="5"/>
        <v>0</v>
      </c>
      <c r="R80" s="184"/>
      <c r="S80" s="184" t="s">
        <v>145</v>
      </c>
      <c r="T80" s="185" t="s">
        <v>145</v>
      </c>
      <c r="U80" s="159">
        <v>0.48499999999999999</v>
      </c>
      <c r="V80" s="159">
        <f t="shared" si="6"/>
        <v>0.49</v>
      </c>
      <c r="W80" s="159"/>
      <c r="X80" s="159" t="s">
        <v>146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198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9">
        <v>27</v>
      </c>
      <c r="B81" s="180" t="s">
        <v>228</v>
      </c>
      <c r="C81" s="191" t="s">
        <v>229</v>
      </c>
      <c r="D81" s="181" t="s">
        <v>182</v>
      </c>
      <c r="E81" s="182">
        <v>1</v>
      </c>
      <c r="F81" s="183"/>
      <c r="G81" s="184">
        <f t="shared" si="0"/>
        <v>0</v>
      </c>
      <c r="H81" s="183"/>
      <c r="I81" s="184">
        <f t="shared" si="1"/>
        <v>0</v>
      </c>
      <c r="J81" s="183"/>
      <c r="K81" s="184">
        <f t="shared" si="2"/>
        <v>0</v>
      </c>
      <c r="L81" s="184">
        <v>15</v>
      </c>
      <c r="M81" s="184">
        <f t="shared" si="3"/>
        <v>0</v>
      </c>
      <c r="N81" s="184">
        <v>1.72E-3</v>
      </c>
      <c r="O81" s="184">
        <f t="shared" si="4"/>
        <v>0</v>
      </c>
      <c r="P81" s="184">
        <v>0</v>
      </c>
      <c r="Q81" s="184">
        <f t="shared" si="5"/>
        <v>0</v>
      </c>
      <c r="R81" s="184"/>
      <c r="S81" s="184" t="s">
        <v>145</v>
      </c>
      <c r="T81" s="185" t="s">
        <v>145</v>
      </c>
      <c r="U81" s="159">
        <v>0.47599999999999998</v>
      </c>
      <c r="V81" s="159">
        <f t="shared" si="6"/>
        <v>0.48</v>
      </c>
      <c r="W81" s="159"/>
      <c r="X81" s="159" t="s">
        <v>146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198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9">
        <v>28</v>
      </c>
      <c r="B82" s="180" t="s">
        <v>230</v>
      </c>
      <c r="C82" s="191" t="s">
        <v>231</v>
      </c>
      <c r="D82" s="181" t="s">
        <v>171</v>
      </c>
      <c r="E82" s="182">
        <v>1</v>
      </c>
      <c r="F82" s="183"/>
      <c r="G82" s="184">
        <f t="shared" si="0"/>
        <v>0</v>
      </c>
      <c r="H82" s="183"/>
      <c r="I82" s="184">
        <f t="shared" si="1"/>
        <v>0</v>
      </c>
      <c r="J82" s="183"/>
      <c r="K82" s="184">
        <f t="shared" si="2"/>
        <v>0</v>
      </c>
      <c r="L82" s="184">
        <v>15</v>
      </c>
      <c r="M82" s="184">
        <f t="shared" si="3"/>
        <v>0</v>
      </c>
      <c r="N82" s="184">
        <v>1.1199999999999999E-3</v>
      </c>
      <c r="O82" s="184">
        <f t="shared" si="4"/>
        <v>0</v>
      </c>
      <c r="P82" s="184">
        <v>0</v>
      </c>
      <c r="Q82" s="184">
        <f t="shared" si="5"/>
        <v>0</v>
      </c>
      <c r="R82" s="184"/>
      <c r="S82" s="184" t="s">
        <v>145</v>
      </c>
      <c r="T82" s="185" t="s">
        <v>145</v>
      </c>
      <c r="U82" s="159">
        <v>0.58699999999999997</v>
      </c>
      <c r="V82" s="159">
        <f t="shared" si="6"/>
        <v>0.59</v>
      </c>
      <c r="W82" s="159"/>
      <c r="X82" s="159" t="s">
        <v>146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198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2">
        <v>29</v>
      </c>
      <c r="B83" s="173" t="s">
        <v>232</v>
      </c>
      <c r="C83" s="189" t="s">
        <v>233</v>
      </c>
      <c r="D83" s="174" t="s">
        <v>182</v>
      </c>
      <c r="E83" s="175">
        <v>1</v>
      </c>
      <c r="F83" s="176"/>
      <c r="G83" s="177">
        <f t="shared" si="0"/>
        <v>0</v>
      </c>
      <c r="H83" s="176"/>
      <c r="I83" s="177">
        <f t="shared" si="1"/>
        <v>0</v>
      </c>
      <c r="J83" s="176"/>
      <c r="K83" s="177">
        <f t="shared" si="2"/>
        <v>0</v>
      </c>
      <c r="L83" s="177">
        <v>15</v>
      </c>
      <c r="M83" s="177">
        <f t="shared" si="3"/>
        <v>0</v>
      </c>
      <c r="N83" s="177">
        <v>2.7999999999999998E-4</v>
      </c>
      <c r="O83" s="177">
        <f t="shared" si="4"/>
        <v>0</v>
      </c>
      <c r="P83" s="177">
        <v>0</v>
      </c>
      <c r="Q83" s="177">
        <f t="shared" si="5"/>
        <v>0</v>
      </c>
      <c r="R83" s="177"/>
      <c r="S83" s="177" t="s">
        <v>145</v>
      </c>
      <c r="T83" s="178" t="s">
        <v>145</v>
      </c>
      <c r="U83" s="159">
        <v>0.246</v>
      </c>
      <c r="V83" s="159">
        <f t="shared" si="6"/>
        <v>0.25</v>
      </c>
      <c r="W83" s="159"/>
      <c r="X83" s="159" t="s">
        <v>146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198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>
        <v>30</v>
      </c>
      <c r="B84" s="157" t="s">
        <v>234</v>
      </c>
      <c r="C84" s="192" t="s">
        <v>235</v>
      </c>
      <c r="D84" s="158" t="s">
        <v>0</v>
      </c>
      <c r="E84" s="186"/>
      <c r="F84" s="160"/>
      <c r="G84" s="159">
        <f t="shared" si="0"/>
        <v>0</v>
      </c>
      <c r="H84" s="160"/>
      <c r="I84" s="159">
        <f t="shared" si="1"/>
        <v>0</v>
      </c>
      <c r="J84" s="160"/>
      <c r="K84" s="159">
        <f t="shared" si="2"/>
        <v>0</v>
      </c>
      <c r="L84" s="159">
        <v>15</v>
      </c>
      <c r="M84" s="159">
        <f t="shared" si="3"/>
        <v>0</v>
      </c>
      <c r="N84" s="159">
        <v>0</v>
      </c>
      <c r="O84" s="159">
        <f t="shared" si="4"/>
        <v>0</v>
      </c>
      <c r="P84" s="159">
        <v>0</v>
      </c>
      <c r="Q84" s="159">
        <f t="shared" si="5"/>
        <v>0</v>
      </c>
      <c r="R84" s="159"/>
      <c r="S84" s="159" t="s">
        <v>145</v>
      </c>
      <c r="T84" s="159" t="s">
        <v>145</v>
      </c>
      <c r="U84" s="159">
        <v>0</v>
      </c>
      <c r="V84" s="159">
        <f t="shared" si="6"/>
        <v>0</v>
      </c>
      <c r="W84" s="159"/>
      <c r="X84" s="159" t="s">
        <v>191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192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6" t="s">
        <v>140</v>
      </c>
      <c r="B85" s="167" t="s">
        <v>87</v>
      </c>
      <c r="C85" s="188" t="s">
        <v>88</v>
      </c>
      <c r="D85" s="168"/>
      <c r="E85" s="169"/>
      <c r="F85" s="170"/>
      <c r="G85" s="170">
        <f>SUMIF(AG86:AG90,"&lt;&gt;NOR",G86:G90)</f>
        <v>0</v>
      </c>
      <c r="H85" s="170"/>
      <c r="I85" s="170">
        <f>SUM(I86:I90)</f>
        <v>0</v>
      </c>
      <c r="J85" s="170"/>
      <c r="K85" s="170">
        <f>SUM(K86:K90)</f>
        <v>0</v>
      </c>
      <c r="L85" s="170"/>
      <c r="M85" s="170">
        <f>SUM(M86:M90)</f>
        <v>0</v>
      </c>
      <c r="N85" s="170"/>
      <c r="O85" s="170">
        <f>SUM(O86:O90)</f>
        <v>0.01</v>
      </c>
      <c r="P85" s="170"/>
      <c r="Q85" s="170">
        <f>SUM(Q86:Q90)</f>
        <v>0</v>
      </c>
      <c r="R85" s="170"/>
      <c r="S85" s="170"/>
      <c r="T85" s="171"/>
      <c r="U85" s="165"/>
      <c r="V85" s="165">
        <f>SUM(V86:V90)</f>
        <v>1.79</v>
      </c>
      <c r="W85" s="165"/>
      <c r="X85" s="165"/>
      <c r="AG85" t="s">
        <v>141</v>
      </c>
    </row>
    <row r="86" spans="1:60" outlineLevel="1" x14ac:dyDescent="0.2">
      <c r="A86" s="179">
        <v>31</v>
      </c>
      <c r="B86" s="180" t="s">
        <v>236</v>
      </c>
      <c r="C86" s="191" t="s">
        <v>237</v>
      </c>
      <c r="D86" s="181" t="s">
        <v>171</v>
      </c>
      <c r="E86" s="182">
        <v>1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15</v>
      </c>
      <c r="M86" s="184">
        <f>G86*(1+L86/100)</f>
        <v>0</v>
      </c>
      <c r="N86" s="184">
        <v>8.9999999999999993E-3</v>
      </c>
      <c r="O86" s="184">
        <f>ROUND(E86*N86,2)</f>
        <v>0.01</v>
      </c>
      <c r="P86" s="184">
        <v>0</v>
      </c>
      <c r="Q86" s="184">
        <f>ROUND(E86*P86,2)</f>
        <v>0</v>
      </c>
      <c r="R86" s="184"/>
      <c r="S86" s="184" t="s">
        <v>145</v>
      </c>
      <c r="T86" s="185" t="s">
        <v>145</v>
      </c>
      <c r="U86" s="159">
        <v>1.77</v>
      </c>
      <c r="V86" s="159">
        <f>ROUND(E86*U86,2)</f>
        <v>1.77</v>
      </c>
      <c r="W86" s="159"/>
      <c r="X86" s="159" t="s">
        <v>146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198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2">
        <v>32</v>
      </c>
      <c r="B87" s="173" t="s">
        <v>238</v>
      </c>
      <c r="C87" s="189" t="s">
        <v>235</v>
      </c>
      <c r="D87" s="174" t="s">
        <v>190</v>
      </c>
      <c r="E87" s="175">
        <v>8.9999999999999993E-3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15</v>
      </c>
      <c r="M87" s="177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7"/>
      <c r="S87" s="177" t="s">
        <v>145</v>
      </c>
      <c r="T87" s="178" t="s">
        <v>145</v>
      </c>
      <c r="U87" s="159">
        <v>1.7789999999999999</v>
      </c>
      <c r="V87" s="159">
        <f>ROUND(E87*U87,2)</f>
        <v>0.02</v>
      </c>
      <c r="W87" s="159"/>
      <c r="X87" s="159" t="s">
        <v>191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192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0" t="s">
        <v>193</v>
      </c>
      <c r="D88" s="161"/>
      <c r="E88" s="162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149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0" t="s">
        <v>239</v>
      </c>
      <c r="D89" s="161"/>
      <c r="E89" s="162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149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0" t="s">
        <v>240</v>
      </c>
      <c r="D90" s="161"/>
      <c r="E90" s="162">
        <v>8.9999999999999993E-3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149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6" t="s">
        <v>140</v>
      </c>
      <c r="B91" s="167" t="s">
        <v>89</v>
      </c>
      <c r="C91" s="188" t="s">
        <v>90</v>
      </c>
      <c r="D91" s="168"/>
      <c r="E91" s="169"/>
      <c r="F91" s="170"/>
      <c r="G91" s="170">
        <f>SUMIF(AG92:AG92,"&lt;&gt;NOR",G92:G92)</f>
        <v>0</v>
      </c>
      <c r="H91" s="170"/>
      <c r="I91" s="170">
        <f>SUM(I92:I92)</f>
        <v>0</v>
      </c>
      <c r="J91" s="170"/>
      <c r="K91" s="170">
        <f>SUM(K92:K92)</f>
        <v>0</v>
      </c>
      <c r="L91" s="170"/>
      <c r="M91" s="170">
        <f>SUM(M92:M92)</f>
        <v>0</v>
      </c>
      <c r="N91" s="170"/>
      <c r="O91" s="170">
        <f>SUM(O92:O92)</f>
        <v>0</v>
      </c>
      <c r="P91" s="170"/>
      <c r="Q91" s="170">
        <f>SUM(Q92:Q92)</f>
        <v>0</v>
      </c>
      <c r="R91" s="170"/>
      <c r="S91" s="170"/>
      <c r="T91" s="171"/>
      <c r="U91" s="165"/>
      <c r="V91" s="165">
        <f>SUM(V92:V92)</f>
        <v>0</v>
      </c>
      <c r="W91" s="165"/>
      <c r="X91" s="165"/>
      <c r="AG91" t="s">
        <v>141</v>
      </c>
    </row>
    <row r="92" spans="1:60" outlineLevel="1" x14ac:dyDescent="0.2">
      <c r="A92" s="179">
        <v>33</v>
      </c>
      <c r="B92" s="180" t="s">
        <v>241</v>
      </c>
      <c r="C92" s="191" t="s">
        <v>242</v>
      </c>
      <c r="D92" s="181" t="s">
        <v>171</v>
      </c>
      <c r="E92" s="182">
        <v>1</v>
      </c>
      <c r="F92" s="183"/>
      <c r="G92" s="184">
        <f>ROUND(E92*F92,2)</f>
        <v>0</v>
      </c>
      <c r="H92" s="183"/>
      <c r="I92" s="184">
        <f>ROUND(E92*H92,2)</f>
        <v>0</v>
      </c>
      <c r="J92" s="183"/>
      <c r="K92" s="184">
        <f>ROUND(E92*J92,2)</f>
        <v>0</v>
      </c>
      <c r="L92" s="184">
        <v>15</v>
      </c>
      <c r="M92" s="184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4"/>
      <c r="S92" s="184" t="s">
        <v>172</v>
      </c>
      <c r="T92" s="185" t="s">
        <v>173</v>
      </c>
      <c r="U92" s="159">
        <v>0</v>
      </c>
      <c r="V92" s="159">
        <f>ROUND(E92*U92,2)</f>
        <v>0</v>
      </c>
      <c r="W92" s="159"/>
      <c r="X92" s="159" t="s">
        <v>146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147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">
      <c r="A93" s="166" t="s">
        <v>140</v>
      </c>
      <c r="B93" s="167" t="s">
        <v>91</v>
      </c>
      <c r="C93" s="188" t="s">
        <v>92</v>
      </c>
      <c r="D93" s="168"/>
      <c r="E93" s="169"/>
      <c r="F93" s="170"/>
      <c r="G93" s="170">
        <f>SUMIF(AG94:AG96,"&lt;&gt;NOR",G94:G96)</f>
        <v>0</v>
      </c>
      <c r="H93" s="170"/>
      <c r="I93" s="170">
        <f>SUM(I94:I96)</f>
        <v>0</v>
      </c>
      <c r="J93" s="170"/>
      <c r="K93" s="170">
        <f>SUM(K94:K96)</f>
        <v>0</v>
      </c>
      <c r="L93" s="170"/>
      <c r="M93" s="170">
        <f>SUM(M94:M96)</f>
        <v>0</v>
      </c>
      <c r="N93" s="170"/>
      <c r="O93" s="170">
        <f>SUM(O94:O96)</f>
        <v>0.01</v>
      </c>
      <c r="P93" s="170"/>
      <c r="Q93" s="170">
        <f>SUM(Q94:Q96)</f>
        <v>0.02</v>
      </c>
      <c r="R93" s="170"/>
      <c r="S93" s="170"/>
      <c r="T93" s="171"/>
      <c r="U93" s="165"/>
      <c r="V93" s="165">
        <f>SUM(V94:V96)</f>
        <v>1.04</v>
      </c>
      <c r="W93" s="165"/>
      <c r="X93" s="165"/>
      <c r="AG93" t="s">
        <v>141</v>
      </c>
    </row>
    <row r="94" spans="1:60" outlineLevel="1" x14ac:dyDescent="0.2">
      <c r="A94" s="179">
        <v>34</v>
      </c>
      <c r="B94" s="180" t="s">
        <v>243</v>
      </c>
      <c r="C94" s="191" t="s">
        <v>244</v>
      </c>
      <c r="D94" s="181" t="s">
        <v>155</v>
      </c>
      <c r="E94" s="182">
        <v>1</v>
      </c>
      <c r="F94" s="183"/>
      <c r="G94" s="184">
        <f>ROUND(E94*F94,2)</f>
        <v>0</v>
      </c>
      <c r="H94" s="183"/>
      <c r="I94" s="184">
        <f>ROUND(E94*H94,2)</f>
        <v>0</v>
      </c>
      <c r="J94" s="183"/>
      <c r="K94" s="184">
        <f>ROUND(E94*J94,2)</f>
        <v>0</v>
      </c>
      <c r="L94" s="184">
        <v>15</v>
      </c>
      <c r="M94" s="184">
        <f>G94*(1+L94/100)</f>
        <v>0</v>
      </c>
      <c r="N94" s="184">
        <v>0</v>
      </c>
      <c r="O94" s="184">
        <f>ROUND(E94*N94,2)</f>
        <v>0</v>
      </c>
      <c r="P94" s="184">
        <v>2.3800000000000002E-2</v>
      </c>
      <c r="Q94" s="184">
        <f>ROUND(E94*P94,2)</f>
        <v>0.02</v>
      </c>
      <c r="R94" s="184"/>
      <c r="S94" s="184" t="s">
        <v>145</v>
      </c>
      <c r="T94" s="185" t="s">
        <v>145</v>
      </c>
      <c r="U94" s="159">
        <v>8.2000000000000003E-2</v>
      </c>
      <c r="V94" s="159">
        <f>ROUND(E94*U94,2)</f>
        <v>0.08</v>
      </c>
      <c r="W94" s="159"/>
      <c r="X94" s="159" t="s">
        <v>146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198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2">
        <v>35</v>
      </c>
      <c r="B95" s="173" t="s">
        <v>245</v>
      </c>
      <c r="C95" s="189" t="s">
        <v>246</v>
      </c>
      <c r="D95" s="174" t="s">
        <v>182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15</v>
      </c>
      <c r="M95" s="177">
        <f>G95*(1+L95/100)</f>
        <v>0</v>
      </c>
      <c r="N95" s="177">
        <v>8.6E-3</v>
      </c>
      <c r="O95" s="177">
        <f>ROUND(E95*N95,2)</f>
        <v>0.01</v>
      </c>
      <c r="P95" s="177">
        <v>0</v>
      </c>
      <c r="Q95" s="177">
        <f>ROUND(E95*P95,2)</f>
        <v>0</v>
      </c>
      <c r="R95" s="177"/>
      <c r="S95" s="177" t="s">
        <v>145</v>
      </c>
      <c r="T95" s="178" t="s">
        <v>145</v>
      </c>
      <c r="U95" s="159">
        <v>0.96299999999999997</v>
      </c>
      <c r="V95" s="159">
        <f>ROUND(E95*U95,2)</f>
        <v>0.96</v>
      </c>
      <c r="W95" s="159"/>
      <c r="X95" s="159" t="s">
        <v>146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198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>
        <v>36</v>
      </c>
      <c r="B96" s="157" t="s">
        <v>247</v>
      </c>
      <c r="C96" s="192" t="s">
        <v>235</v>
      </c>
      <c r="D96" s="158" t="s">
        <v>0</v>
      </c>
      <c r="E96" s="186"/>
      <c r="F96" s="160"/>
      <c r="G96" s="159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15</v>
      </c>
      <c r="M96" s="159">
        <f>G96*(1+L96/100)</f>
        <v>0</v>
      </c>
      <c r="N96" s="159">
        <v>0</v>
      </c>
      <c r="O96" s="159">
        <f>ROUND(E96*N96,2)</f>
        <v>0</v>
      </c>
      <c r="P96" s="159">
        <v>0</v>
      </c>
      <c r="Q96" s="159">
        <f>ROUND(E96*P96,2)</f>
        <v>0</v>
      </c>
      <c r="R96" s="159"/>
      <c r="S96" s="159" t="s">
        <v>145</v>
      </c>
      <c r="T96" s="159" t="s">
        <v>145</v>
      </c>
      <c r="U96" s="159">
        <v>0</v>
      </c>
      <c r="V96" s="159">
        <f>ROUND(E96*U96,2)</f>
        <v>0</v>
      </c>
      <c r="W96" s="159"/>
      <c r="X96" s="159" t="s">
        <v>191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192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6" t="s">
        <v>140</v>
      </c>
      <c r="B97" s="167" t="s">
        <v>93</v>
      </c>
      <c r="C97" s="188" t="s">
        <v>94</v>
      </c>
      <c r="D97" s="168"/>
      <c r="E97" s="169"/>
      <c r="F97" s="170"/>
      <c r="G97" s="170">
        <f>SUMIF(AG98:AG102,"&lt;&gt;NOR",G98:G102)</f>
        <v>0</v>
      </c>
      <c r="H97" s="170"/>
      <c r="I97" s="170">
        <f>SUM(I98:I102)</f>
        <v>0</v>
      </c>
      <c r="J97" s="170"/>
      <c r="K97" s="170">
        <f>SUM(K98:K102)</f>
        <v>0</v>
      </c>
      <c r="L97" s="170"/>
      <c r="M97" s="170">
        <f>SUM(M98:M102)</f>
        <v>0</v>
      </c>
      <c r="N97" s="170"/>
      <c r="O97" s="170">
        <f>SUM(O98:O102)</f>
        <v>0.03</v>
      </c>
      <c r="P97" s="170"/>
      <c r="Q97" s="170">
        <f>SUM(Q98:Q102)</f>
        <v>0</v>
      </c>
      <c r="R97" s="170"/>
      <c r="S97" s="170"/>
      <c r="T97" s="171"/>
      <c r="U97" s="165"/>
      <c r="V97" s="165">
        <f>SUM(V98:V102)</f>
        <v>5.1100000000000003</v>
      </c>
      <c r="W97" s="165"/>
      <c r="X97" s="165"/>
      <c r="AG97" t="s">
        <v>141</v>
      </c>
    </row>
    <row r="98" spans="1:60" outlineLevel="1" x14ac:dyDescent="0.2">
      <c r="A98" s="179">
        <v>37</v>
      </c>
      <c r="B98" s="180" t="s">
        <v>248</v>
      </c>
      <c r="C98" s="191" t="s">
        <v>249</v>
      </c>
      <c r="D98" s="181" t="s">
        <v>182</v>
      </c>
      <c r="E98" s="182">
        <v>2</v>
      </c>
      <c r="F98" s="183"/>
      <c r="G98" s="184">
        <f>ROUND(E98*F98,2)</f>
        <v>0</v>
      </c>
      <c r="H98" s="183"/>
      <c r="I98" s="184">
        <f>ROUND(E98*H98,2)</f>
        <v>0</v>
      </c>
      <c r="J98" s="183"/>
      <c r="K98" s="184">
        <f>ROUND(E98*J98,2)</f>
        <v>0</v>
      </c>
      <c r="L98" s="184">
        <v>15</v>
      </c>
      <c r="M98" s="184">
        <f>G98*(1+L98/100)</f>
        <v>0</v>
      </c>
      <c r="N98" s="184">
        <v>1.6E-2</v>
      </c>
      <c r="O98" s="184">
        <f>ROUND(E98*N98,2)</f>
        <v>0.03</v>
      </c>
      <c r="P98" s="184">
        <v>0</v>
      </c>
      <c r="Q98" s="184">
        <f>ROUND(E98*P98,2)</f>
        <v>0</v>
      </c>
      <c r="R98" s="184"/>
      <c r="S98" s="184" t="s">
        <v>172</v>
      </c>
      <c r="T98" s="185" t="s">
        <v>173</v>
      </c>
      <c r="U98" s="159">
        <v>0</v>
      </c>
      <c r="V98" s="159">
        <f>ROUND(E98*U98,2)</f>
        <v>0</v>
      </c>
      <c r="W98" s="159"/>
      <c r="X98" s="159" t="s">
        <v>146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147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9">
        <v>38</v>
      </c>
      <c r="B99" s="180" t="s">
        <v>250</v>
      </c>
      <c r="C99" s="191" t="s">
        <v>251</v>
      </c>
      <c r="D99" s="181" t="s">
        <v>182</v>
      </c>
      <c r="E99" s="182">
        <v>2</v>
      </c>
      <c r="F99" s="183"/>
      <c r="G99" s="184">
        <f>ROUND(E99*F99,2)</f>
        <v>0</v>
      </c>
      <c r="H99" s="183"/>
      <c r="I99" s="184">
        <f>ROUND(E99*H99,2)</f>
        <v>0</v>
      </c>
      <c r="J99" s="183"/>
      <c r="K99" s="184">
        <f>ROUND(E99*J99,2)</f>
        <v>0</v>
      </c>
      <c r="L99" s="184">
        <v>15</v>
      </c>
      <c r="M99" s="184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4"/>
      <c r="S99" s="184" t="s">
        <v>145</v>
      </c>
      <c r="T99" s="185" t="s">
        <v>145</v>
      </c>
      <c r="U99" s="159">
        <v>1.45</v>
      </c>
      <c r="V99" s="159">
        <f>ROUND(E99*U99,2)</f>
        <v>2.9</v>
      </c>
      <c r="W99" s="159"/>
      <c r="X99" s="159" t="s">
        <v>146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198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9">
        <v>39</v>
      </c>
      <c r="B100" s="180" t="s">
        <v>252</v>
      </c>
      <c r="C100" s="191" t="s">
        <v>253</v>
      </c>
      <c r="D100" s="181" t="s">
        <v>182</v>
      </c>
      <c r="E100" s="182">
        <v>2</v>
      </c>
      <c r="F100" s="183"/>
      <c r="G100" s="184">
        <f>ROUND(E100*F100,2)</f>
        <v>0</v>
      </c>
      <c r="H100" s="183"/>
      <c r="I100" s="184">
        <f>ROUND(E100*H100,2)</f>
        <v>0</v>
      </c>
      <c r="J100" s="183"/>
      <c r="K100" s="184">
        <f>ROUND(E100*J100,2)</f>
        <v>0</v>
      </c>
      <c r="L100" s="184">
        <v>15</v>
      </c>
      <c r="M100" s="184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4"/>
      <c r="S100" s="184" t="s">
        <v>145</v>
      </c>
      <c r="T100" s="185" t="s">
        <v>145</v>
      </c>
      <c r="U100" s="159">
        <v>0.33</v>
      </c>
      <c r="V100" s="159">
        <f>ROUND(E100*U100,2)</f>
        <v>0.66</v>
      </c>
      <c r="W100" s="159"/>
      <c r="X100" s="159" t="s">
        <v>146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198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9">
        <v>40</v>
      </c>
      <c r="B101" s="180" t="s">
        <v>254</v>
      </c>
      <c r="C101" s="191" t="s">
        <v>255</v>
      </c>
      <c r="D101" s="181" t="s">
        <v>182</v>
      </c>
      <c r="E101" s="182">
        <v>2</v>
      </c>
      <c r="F101" s="183"/>
      <c r="G101" s="184">
        <f>ROUND(E101*F101,2)</f>
        <v>0</v>
      </c>
      <c r="H101" s="183"/>
      <c r="I101" s="184">
        <f>ROUND(E101*H101,2)</f>
        <v>0</v>
      </c>
      <c r="J101" s="183"/>
      <c r="K101" s="184">
        <f>ROUND(E101*J101,2)</f>
        <v>0</v>
      </c>
      <c r="L101" s="184">
        <v>15</v>
      </c>
      <c r="M101" s="184">
        <f>G101*(1+L101/100)</f>
        <v>0</v>
      </c>
      <c r="N101" s="184">
        <v>0</v>
      </c>
      <c r="O101" s="184">
        <f>ROUND(E101*N101,2)</f>
        <v>0</v>
      </c>
      <c r="P101" s="184">
        <v>0</v>
      </c>
      <c r="Q101" s="184">
        <f>ROUND(E101*P101,2)</f>
        <v>0</v>
      </c>
      <c r="R101" s="184"/>
      <c r="S101" s="184" t="s">
        <v>145</v>
      </c>
      <c r="T101" s="185" t="s">
        <v>145</v>
      </c>
      <c r="U101" s="159">
        <v>0.77500000000000002</v>
      </c>
      <c r="V101" s="159">
        <f>ROUND(E101*U101,2)</f>
        <v>1.55</v>
      </c>
      <c r="W101" s="159"/>
      <c r="X101" s="159" t="s">
        <v>146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198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9">
        <v>41</v>
      </c>
      <c r="B102" s="180" t="s">
        <v>256</v>
      </c>
      <c r="C102" s="191" t="s">
        <v>257</v>
      </c>
      <c r="D102" s="181" t="s">
        <v>182</v>
      </c>
      <c r="E102" s="182">
        <v>2</v>
      </c>
      <c r="F102" s="183"/>
      <c r="G102" s="184">
        <f>ROUND(E102*F102,2)</f>
        <v>0</v>
      </c>
      <c r="H102" s="183"/>
      <c r="I102" s="184">
        <f>ROUND(E102*H102,2)</f>
        <v>0</v>
      </c>
      <c r="J102" s="183"/>
      <c r="K102" s="184">
        <f>ROUND(E102*J102,2)</f>
        <v>0</v>
      </c>
      <c r="L102" s="184">
        <v>15</v>
      </c>
      <c r="M102" s="184">
        <f>G102*(1+L102/100)</f>
        <v>0</v>
      </c>
      <c r="N102" s="184">
        <v>8.0000000000000004E-4</v>
      </c>
      <c r="O102" s="184">
        <f>ROUND(E102*N102,2)</f>
        <v>0</v>
      </c>
      <c r="P102" s="184">
        <v>0</v>
      </c>
      <c r="Q102" s="184">
        <f>ROUND(E102*P102,2)</f>
        <v>0</v>
      </c>
      <c r="R102" s="184" t="s">
        <v>258</v>
      </c>
      <c r="S102" s="184" t="s">
        <v>145</v>
      </c>
      <c r="T102" s="185" t="s">
        <v>145</v>
      </c>
      <c r="U102" s="159">
        <v>0</v>
      </c>
      <c r="V102" s="159">
        <f>ROUND(E102*U102,2)</f>
        <v>0</v>
      </c>
      <c r="W102" s="159"/>
      <c r="X102" s="159" t="s">
        <v>259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260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166" t="s">
        <v>140</v>
      </c>
      <c r="B103" s="167" t="s">
        <v>95</v>
      </c>
      <c r="C103" s="188" t="s">
        <v>96</v>
      </c>
      <c r="D103" s="168"/>
      <c r="E103" s="169"/>
      <c r="F103" s="170"/>
      <c r="G103" s="170">
        <f>SUMIF(AG104:AG173,"&lt;&gt;NOR",G104:G173)</f>
        <v>0</v>
      </c>
      <c r="H103" s="170"/>
      <c r="I103" s="170">
        <f>SUM(I104:I173)</f>
        <v>0</v>
      </c>
      <c r="J103" s="170"/>
      <c r="K103" s="170">
        <f>SUM(K104:K173)</f>
        <v>0</v>
      </c>
      <c r="L103" s="170"/>
      <c r="M103" s="170">
        <f>SUM(M104:M173)</f>
        <v>0</v>
      </c>
      <c r="N103" s="170"/>
      <c r="O103" s="170">
        <f>SUM(O104:O173)</f>
        <v>0.19</v>
      </c>
      <c r="P103" s="170"/>
      <c r="Q103" s="170">
        <f>SUM(Q104:Q173)</f>
        <v>0</v>
      </c>
      <c r="R103" s="170"/>
      <c r="S103" s="170"/>
      <c r="T103" s="171"/>
      <c r="U103" s="165"/>
      <c r="V103" s="165">
        <f>SUM(V104:V173)</f>
        <v>13.350000000000001</v>
      </c>
      <c r="W103" s="165"/>
      <c r="X103" s="165"/>
      <c r="AG103" t="s">
        <v>141</v>
      </c>
    </row>
    <row r="104" spans="1:60" outlineLevel="1" x14ac:dyDescent="0.2">
      <c r="A104" s="172">
        <v>42</v>
      </c>
      <c r="B104" s="173" t="s">
        <v>261</v>
      </c>
      <c r="C104" s="189" t="s">
        <v>262</v>
      </c>
      <c r="D104" s="174" t="s">
        <v>155</v>
      </c>
      <c r="E104" s="175">
        <v>5.7409999999999997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15</v>
      </c>
      <c r="M104" s="177">
        <f>G104*(1+L104/100)</f>
        <v>0</v>
      </c>
      <c r="N104" s="177">
        <v>1.9199999999999998E-2</v>
      </c>
      <c r="O104" s="177">
        <f>ROUND(E104*N104,2)</f>
        <v>0.11</v>
      </c>
      <c r="P104" s="177">
        <v>0</v>
      </c>
      <c r="Q104" s="177">
        <f>ROUND(E104*P104,2)</f>
        <v>0</v>
      </c>
      <c r="R104" s="177"/>
      <c r="S104" s="177" t="s">
        <v>172</v>
      </c>
      <c r="T104" s="178" t="s">
        <v>173</v>
      </c>
      <c r="U104" s="159">
        <v>0</v>
      </c>
      <c r="V104" s="159">
        <f>ROUND(E104*U104,2)</f>
        <v>0</v>
      </c>
      <c r="W104" s="159"/>
      <c r="X104" s="159" t="s">
        <v>146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147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3" t="s">
        <v>263</v>
      </c>
      <c r="D105" s="163"/>
      <c r="E105" s="164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149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4" t="s">
        <v>379</v>
      </c>
      <c r="D106" s="163"/>
      <c r="E106" s="164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149</v>
      </c>
      <c r="AH106" s="149">
        <v>2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4" t="s">
        <v>380</v>
      </c>
      <c r="D107" s="163"/>
      <c r="E107" s="164">
        <v>2.46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149</v>
      </c>
      <c r="AH107" s="149">
        <v>2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4" t="s">
        <v>381</v>
      </c>
      <c r="D108" s="163"/>
      <c r="E108" s="164">
        <v>0.65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149</v>
      </c>
      <c r="AH108" s="149">
        <v>2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4" t="s">
        <v>382</v>
      </c>
      <c r="D109" s="163"/>
      <c r="E109" s="164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149</v>
      </c>
      <c r="AH109" s="149">
        <v>2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4" t="s">
        <v>383</v>
      </c>
      <c r="D110" s="163"/>
      <c r="E110" s="164">
        <v>1.88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149</v>
      </c>
      <c r="AH110" s="149">
        <v>2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3" t="s">
        <v>267</v>
      </c>
      <c r="D111" s="163"/>
      <c r="E111" s="164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149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0" t="s">
        <v>384</v>
      </c>
      <c r="D112" s="161"/>
      <c r="E112" s="162">
        <v>5.74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149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2">
        <v>43</v>
      </c>
      <c r="B113" s="173" t="s">
        <v>269</v>
      </c>
      <c r="C113" s="189" t="s">
        <v>270</v>
      </c>
      <c r="D113" s="174" t="s">
        <v>155</v>
      </c>
      <c r="E113" s="175">
        <v>4.9922000000000004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15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145</v>
      </c>
      <c r="T113" s="178" t="s">
        <v>145</v>
      </c>
      <c r="U113" s="159">
        <v>0.255</v>
      </c>
      <c r="V113" s="159">
        <f>ROUND(E113*U113,2)</f>
        <v>1.27</v>
      </c>
      <c r="W113" s="159"/>
      <c r="X113" s="159" t="s">
        <v>146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198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0" t="s">
        <v>369</v>
      </c>
      <c r="D114" s="161"/>
      <c r="E114" s="162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0" t="s">
        <v>373</v>
      </c>
      <c r="D115" s="161"/>
      <c r="E115" s="162">
        <v>2.46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0" t="s">
        <v>374</v>
      </c>
      <c r="D116" s="161"/>
      <c r="E116" s="162">
        <v>0.65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0" t="s">
        <v>371</v>
      </c>
      <c r="D117" s="161"/>
      <c r="E117" s="162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0" t="s">
        <v>375</v>
      </c>
      <c r="D118" s="161"/>
      <c r="E118" s="162">
        <v>1.88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149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2">
        <v>44</v>
      </c>
      <c r="B119" s="173" t="s">
        <v>271</v>
      </c>
      <c r="C119" s="189" t="s">
        <v>272</v>
      </c>
      <c r="D119" s="174" t="s">
        <v>155</v>
      </c>
      <c r="E119" s="175">
        <v>4.9922000000000004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15</v>
      </c>
      <c r="M119" s="177">
        <f>G119*(1+L119/100)</f>
        <v>0</v>
      </c>
      <c r="N119" s="177">
        <v>2.1000000000000001E-4</v>
      </c>
      <c r="O119" s="177">
        <f>ROUND(E119*N119,2)</f>
        <v>0</v>
      </c>
      <c r="P119" s="177">
        <v>0</v>
      </c>
      <c r="Q119" s="177">
        <f>ROUND(E119*P119,2)</f>
        <v>0</v>
      </c>
      <c r="R119" s="177"/>
      <c r="S119" s="177" t="s">
        <v>145</v>
      </c>
      <c r="T119" s="178" t="s">
        <v>145</v>
      </c>
      <c r="U119" s="159">
        <v>0.05</v>
      </c>
      <c r="V119" s="159">
        <f>ROUND(E119*U119,2)</f>
        <v>0.25</v>
      </c>
      <c r="W119" s="159"/>
      <c r="X119" s="159" t="s">
        <v>146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198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0" t="s">
        <v>369</v>
      </c>
      <c r="D120" s="161"/>
      <c r="E120" s="162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0" t="s">
        <v>373</v>
      </c>
      <c r="D121" s="161"/>
      <c r="E121" s="162">
        <v>2.46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0" t="s">
        <v>374</v>
      </c>
      <c r="D122" s="161"/>
      <c r="E122" s="162">
        <v>0.65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149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0" t="s">
        <v>371</v>
      </c>
      <c r="D123" s="161"/>
      <c r="E123" s="162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149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0" t="s">
        <v>375</v>
      </c>
      <c r="D124" s="161"/>
      <c r="E124" s="162">
        <v>1.88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149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 x14ac:dyDescent="0.2">
      <c r="A125" s="172">
        <v>45</v>
      </c>
      <c r="B125" s="173" t="s">
        <v>273</v>
      </c>
      <c r="C125" s="189" t="s">
        <v>274</v>
      </c>
      <c r="D125" s="174" t="s">
        <v>155</v>
      </c>
      <c r="E125" s="175">
        <v>4.9922000000000004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15</v>
      </c>
      <c r="M125" s="177">
        <f>G125*(1+L125/100)</f>
        <v>0</v>
      </c>
      <c r="N125" s="177">
        <v>3.48E-3</v>
      </c>
      <c r="O125" s="177">
        <f>ROUND(E125*N125,2)</f>
        <v>0.02</v>
      </c>
      <c r="P125" s="177">
        <v>0</v>
      </c>
      <c r="Q125" s="177">
        <f>ROUND(E125*P125,2)</f>
        <v>0</v>
      </c>
      <c r="R125" s="177"/>
      <c r="S125" s="177" t="s">
        <v>145</v>
      </c>
      <c r="T125" s="178" t="s">
        <v>145</v>
      </c>
      <c r="U125" s="159">
        <v>0.85</v>
      </c>
      <c r="V125" s="159">
        <f>ROUND(E125*U125,2)</f>
        <v>4.24</v>
      </c>
      <c r="W125" s="159"/>
      <c r="X125" s="159" t="s">
        <v>146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198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0" t="s">
        <v>369</v>
      </c>
      <c r="D126" s="161"/>
      <c r="E126" s="162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0" t="s">
        <v>373</v>
      </c>
      <c r="D127" s="161"/>
      <c r="E127" s="162">
        <v>2.46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0" t="s">
        <v>374</v>
      </c>
      <c r="D128" s="161"/>
      <c r="E128" s="162">
        <v>0.65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149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0" t="s">
        <v>371</v>
      </c>
      <c r="D129" s="161"/>
      <c r="E129" s="162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0" t="s">
        <v>375</v>
      </c>
      <c r="D130" s="161"/>
      <c r="E130" s="162">
        <v>1.88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2">
        <v>46</v>
      </c>
      <c r="B131" s="173" t="s">
        <v>276</v>
      </c>
      <c r="C131" s="189" t="s">
        <v>277</v>
      </c>
      <c r="D131" s="174" t="s">
        <v>144</v>
      </c>
      <c r="E131" s="175">
        <v>44.06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15</v>
      </c>
      <c r="M131" s="177">
        <f>G131*(1+L131/100)</f>
        <v>0</v>
      </c>
      <c r="N131" s="177">
        <v>4.0000000000000003E-5</v>
      </c>
      <c r="O131" s="177">
        <f>ROUND(E131*N131,2)</f>
        <v>0</v>
      </c>
      <c r="P131" s="177">
        <v>0</v>
      </c>
      <c r="Q131" s="177">
        <f>ROUND(E131*P131,2)</f>
        <v>0</v>
      </c>
      <c r="R131" s="177"/>
      <c r="S131" s="177" t="s">
        <v>145</v>
      </c>
      <c r="T131" s="178" t="s">
        <v>145</v>
      </c>
      <c r="U131" s="159">
        <v>0.15</v>
      </c>
      <c r="V131" s="159">
        <f>ROUND(E131*U131,2)</f>
        <v>6.61</v>
      </c>
      <c r="W131" s="159"/>
      <c r="X131" s="159" t="s">
        <v>146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198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0" t="s">
        <v>369</v>
      </c>
      <c r="D132" s="161"/>
      <c r="E132" s="162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149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0" t="s">
        <v>385</v>
      </c>
      <c r="D133" s="161"/>
      <c r="E133" s="162">
        <v>10.52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149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0" t="s">
        <v>386</v>
      </c>
      <c r="D134" s="161"/>
      <c r="E134" s="162">
        <v>20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149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0" t="s">
        <v>371</v>
      </c>
      <c r="D135" s="161"/>
      <c r="E135" s="162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149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0" t="s">
        <v>387</v>
      </c>
      <c r="D136" s="161"/>
      <c r="E136" s="162">
        <v>13.54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2">
        <v>47</v>
      </c>
      <c r="B137" s="173" t="s">
        <v>280</v>
      </c>
      <c r="C137" s="189" t="s">
        <v>281</v>
      </c>
      <c r="D137" s="174" t="s">
        <v>155</v>
      </c>
      <c r="E137" s="175">
        <v>4.9922000000000004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15</v>
      </c>
      <c r="M137" s="177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7"/>
      <c r="S137" s="177" t="s">
        <v>145</v>
      </c>
      <c r="T137" s="178" t="s">
        <v>145</v>
      </c>
      <c r="U137" s="159">
        <v>0.03</v>
      </c>
      <c r="V137" s="159">
        <f>ROUND(E137*U137,2)</f>
        <v>0.15</v>
      </c>
      <c r="W137" s="159"/>
      <c r="X137" s="159" t="s">
        <v>146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198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 t="s">
        <v>369</v>
      </c>
      <c r="D138" s="161"/>
      <c r="E138" s="162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149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0" t="s">
        <v>373</v>
      </c>
      <c r="D139" s="161"/>
      <c r="E139" s="162">
        <v>2.46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149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0" t="s">
        <v>374</v>
      </c>
      <c r="D140" s="161"/>
      <c r="E140" s="162">
        <v>0.65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0" t="s">
        <v>371</v>
      </c>
      <c r="D141" s="161"/>
      <c r="E141" s="162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0" t="s">
        <v>375</v>
      </c>
      <c r="D142" s="161"/>
      <c r="E142" s="162">
        <v>1.88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2">
        <v>48</v>
      </c>
      <c r="B143" s="173" t="s">
        <v>282</v>
      </c>
      <c r="C143" s="189" t="s">
        <v>283</v>
      </c>
      <c r="D143" s="174" t="s">
        <v>155</v>
      </c>
      <c r="E143" s="175">
        <v>4.9922000000000004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15</v>
      </c>
      <c r="M143" s="177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7"/>
      <c r="S143" s="177" t="s">
        <v>145</v>
      </c>
      <c r="T143" s="178" t="s">
        <v>145</v>
      </c>
      <c r="U143" s="159">
        <v>0.16600000000000001</v>
      </c>
      <c r="V143" s="159">
        <f>ROUND(E143*U143,2)</f>
        <v>0.83</v>
      </c>
      <c r="W143" s="159"/>
      <c r="X143" s="159" t="s">
        <v>146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198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0" t="s">
        <v>369</v>
      </c>
      <c r="D144" s="161"/>
      <c r="E144" s="162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0" t="s">
        <v>373</v>
      </c>
      <c r="D145" s="161"/>
      <c r="E145" s="162">
        <v>2.46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149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0" t="s">
        <v>374</v>
      </c>
      <c r="D146" s="161"/>
      <c r="E146" s="162">
        <v>0.65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0" t="s">
        <v>371</v>
      </c>
      <c r="D147" s="161"/>
      <c r="E147" s="162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375</v>
      </c>
      <c r="D148" s="161"/>
      <c r="E148" s="162">
        <v>1.88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2">
        <v>49</v>
      </c>
      <c r="B149" s="173" t="s">
        <v>284</v>
      </c>
      <c r="C149" s="189" t="s">
        <v>285</v>
      </c>
      <c r="D149" s="174" t="s">
        <v>155</v>
      </c>
      <c r="E149" s="175">
        <v>4.9922000000000004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15</v>
      </c>
      <c r="M149" s="177">
        <f>G149*(1+L149/100)</f>
        <v>0</v>
      </c>
      <c r="N149" s="177">
        <v>8.0000000000000004E-4</v>
      </c>
      <c r="O149" s="177">
        <f>ROUND(E149*N149,2)</f>
        <v>0</v>
      </c>
      <c r="P149" s="177">
        <v>0</v>
      </c>
      <c r="Q149" s="177">
        <f>ROUND(E149*P149,2)</f>
        <v>0</v>
      </c>
      <c r="R149" s="177"/>
      <c r="S149" s="177" t="s">
        <v>286</v>
      </c>
      <c r="T149" s="178" t="s">
        <v>286</v>
      </c>
      <c r="U149" s="159">
        <v>0</v>
      </c>
      <c r="V149" s="159">
        <f>ROUND(E149*U149,2)</f>
        <v>0</v>
      </c>
      <c r="W149" s="159"/>
      <c r="X149" s="159" t="s">
        <v>146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198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0" t="s">
        <v>369</v>
      </c>
      <c r="D150" s="161"/>
      <c r="E150" s="162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0" t="s">
        <v>373</v>
      </c>
      <c r="D151" s="161"/>
      <c r="E151" s="162">
        <v>2.46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149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0" t="s">
        <v>374</v>
      </c>
      <c r="D152" s="161"/>
      <c r="E152" s="162">
        <v>0.65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149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0" t="s">
        <v>371</v>
      </c>
      <c r="D153" s="161"/>
      <c r="E153" s="16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0" t="s">
        <v>375</v>
      </c>
      <c r="D154" s="161"/>
      <c r="E154" s="162">
        <v>1.88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149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2">
        <v>50</v>
      </c>
      <c r="B155" s="173" t="s">
        <v>287</v>
      </c>
      <c r="C155" s="189" t="s">
        <v>288</v>
      </c>
      <c r="D155" s="174" t="s">
        <v>289</v>
      </c>
      <c r="E155" s="175">
        <v>57.110799999999998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15</v>
      </c>
      <c r="M155" s="177">
        <f>G155*(1+L155/100)</f>
        <v>0</v>
      </c>
      <c r="N155" s="177">
        <v>1E-3</v>
      </c>
      <c r="O155" s="177">
        <f>ROUND(E155*N155,2)</f>
        <v>0.06</v>
      </c>
      <c r="P155" s="177">
        <v>0</v>
      </c>
      <c r="Q155" s="177">
        <f>ROUND(E155*P155,2)</f>
        <v>0</v>
      </c>
      <c r="R155" s="177" t="s">
        <v>258</v>
      </c>
      <c r="S155" s="177" t="s">
        <v>145</v>
      </c>
      <c r="T155" s="178" t="s">
        <v>145</v>
      </c>
      <c r="U155" s="159">
        <v>0</v>
      </c>
      <c r="V155" s="159">
        <f>ROUND(E155*U155,2)</f>
        <v>0</v>
      </c>
      <c r="W155" s="159"/>
      <c r="X155" s="159" t="s">
        <v>259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260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3" t="s">
        <v>263</v>
      </c>
      <c r="D156" s="163"/>
      <c r="E156" s="164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149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4" t="s">
        <v>379</v>
      </c>
      <c r="D157" s="163"/>
      <c r="E157" s="164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149</v>
      </c>
      <c r="AH157" s="149">
        <v>2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4" t="s">
        <v>380</v>
      </c>
      <c r="D158" s="163"/>
      <c r="E158" s="164">
        <v>2.46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149</v>
      </c>
      <c r="AH158" s="149">
        <v>2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4" t="s">
        <v>381</v>
      </c>
      <c r="D159" s="163"/>
      <c r="E159" s="164">
        <v>0.65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149</v>
      </c>
      <c r="AH159" s="149">
        <v>2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4" t="s">
        <v>382</v>
      </c>
      <c r="D160" s="163"/>
      <c r="E160" s="164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149</v>
      </c>
      <c r="AH160" s="149">
        <v>2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4" t="s">
        <v>383</v>
      </c>
      <c r="D161" s="163"/>
      <c r="E161" s="164">
        <v>1.88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149</v>
      </c>
      <c r="AH161" s="149">
        <v>2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3" t="s">
        <v>267</v>
      </c>
      <c r="D162" s="163"/>
      <c r="E162" s="164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149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0" t="s">
        <v>388</v>
      </c>
      <c r="D163" s="161"/>
      <c r="E163" s="162">
        <v>57.11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149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2">
        <v>51</v>
      </c>
      <c r="B164" s="173" t="s">
        <v>291</v>
      </c>
      <c r="C164" s="189" t="s">
        <v>292</v>
      </c>
      <c r="D164" s="174" t="s">
        <v>289</v>
      </c>
      <c r="E164" s="175">
        <v>1.0983000000000001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15</v>
      </c>
      <c r="M164" s="177">
        <f>G164*(1+L164/100)</f>
        <v>0</v>
      </c>
      <c r="N164" s="177">
        <v>1E-3</v>
      </c>
      <c r="O164" s="177">
        <f>ROUND(E164*N164,2)</f>
        <v>0</v>
      </c>
      <c r="P164" s="177">
        <v>0</v>
      </c>
      <c r="Q164" s="177">
        <f>ROUND(E164*P164,2)</f>
        <v>0</v>
      </c>
      <c r="R164" s="177" t="s">
        <v>258</v>
      </c>
      <c r="S164" s="177" t="s">
        <v>145</v>
      </c>
      <c r="T164" s="178" t="s">
        <v>145</v>
      </c>
      <c r="U164" s="159">
        <v>0</v>
      </c>
      <c r="V164" s="159">
        <f>ROUND(E164*U164,2)</f>
        <v>0</v>
      </c>
      <c r="W164" s="159"/>
      <c r="X164" s="159" t="s">
        <v>259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260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3" t="s">
        <v>263</v>
      </c>
      <c r="D165" s="163"/>
      <c r="E165" s="164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149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4" t="s">
        <v>379</v>
      </c>
      <c r="D166" s="163"/>
      <c r="E166" s="164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149</v>
      </c>
      <c r="AH166" s="149">
        <v>2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4" t="s">
        <v>380</v>
      </c>
      <c r="D167" s="163"/>
      <c r="E167" s="164">
        <v>2.46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149</v>
      </c>
      <c r="AH167" s="149">
        <v>2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4" t="s">
        <v>381</v>
      </c>
      <c r="D168" s="163"/>
      <c r="E168" s="164">
        <v>0.65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149</v>
      </c>
      <c r="AH168" s="149">
        <v>2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4" t="s">
        <v>382</v>
      </c>
      <c r="D169" s="163"/>
      <c r="E169" s="164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149</v>
      </c>
      <c r="AH169" s="149">
        <v>2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4" t="s">
        <v>383</v>
      </c>
      <c r="D170" s="163"/>
      <c r="E170" s="164">
        <v>1.88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149</v>
      </c>
      <c r="AH170" s="149">
        <v>2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3" t="s">
        <v>267</v>
      </c>
      <c r="D171" s="163"/>
      <c r="E171" s="164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149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0" t="s">
        <v>389</v>
      </c>
      <c r="D172" s="161"/>
      <c r="E172" s="162">
        <v>1.1000000000000001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149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>
        <v>52</v>
      </c>
      <c r="B173" s="157" t="s">
        <v>294</v>
      </c>
      <c r="C173" s="192" t="s">
        <v>235</v>
      </c>
      <c r="D173" s="158" t="s">
        <v>0</v>
      </c>
      <c r="E173" s="186"/>
      <c r="F173" s="160"/>
      <c r="G173" s="159">
        <f>ROUND(E173*F173,2)</f>
        <v>0</v>
      </c>
      <c r="H173" s="160"/>
      <c r="I173" s="159">
        <f>ROUND(E173*H173,2)</f>
        <v>0</v>
      </c>
      <c r="J173" s="160"/>
      <c r="K173" s="159">
        <f>ROUND(E173*J173,2)</f>
        <v>0</v>
      </c>
      <c r="L173" s="159">
        <v>15</v>
      </c>
      <c r="M173" s="159">
        <f>G173*(1+L173/100)</f>
        <v>0</v>
      </c>
      <c r="N173" s="159">
        <v>0</v>
      </c>
      <c r="O173" s="159">
        <f>ROUND(E173*N173,2)</f>
        <v>0</v>
      </c>
      <c r="P173" s="159">
        <v>0</v>
      </c>
      <c r="Q173" s="159">
        <f>ROUND(E173*P173,2)</f>
        <v>0</v>
      </c>
      <c r="R173" s="159"/>
      <c r="S173" s="159" t="s">
        <v>145</v>
      </c>
      <c r="T173" s="159" t="s">
        <v>145</v>
      </c>
      <c r="U173" s="159">
        <v>0</v>
      </c>
      <c r="V173" s="159">
        <f>ROUND(E173*U173,2)</f>
        <v>0</v>
      </c>
      <c r="W173" s="159"/>
      <c r="X173" s="159" t="s">
        <v>191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192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">
      <c r="A174" s="166" t="s">
        <v>140</v>
      </c>
      <c r="B174" s="167" t="s">
        <v>97</v>
      </c>
      <c r="C174" s="188" t="s">
        <v>98</v>
      </c>
      <c r="D174" s="168"/>
      <c r="E174" s="169"/>
      <c r="F174" s="170"/>
      <c r="G174" s="170">
        <f>SUMIF(AG175:AG236,"&lt;&gt;NOR",G175:G236)</f>
        <v>0</v>
      </c>
      <c r="H174" s="170"/>
      <c r="I174" s="170">
        <f>SUM(I175:I236)</f>
        <v>0</v>
      </c>
      <c r="J174" s="170"/>
      <c r="K174" s="170">
        <f>SUM(K175:K236)</f>
        <v>0</v>
      </c>
      <c r="L174" s="170"/>
      <c r="M174" s="170">
        <f>SUM(M175:M236)</f>
        <v>0</v>
      </c>
      <c r="N174" s="170"/>
      <c r="O174" s="170">
        <f>SUM(O175:O236)</f>
        <v>0.52</v>
      </c>
      <c r="P174" s="170"/>
      <c r="Q174" s="170">
        <f>SUM(Q175:Q236)</f>
        <v>0</v>
      </c>
      <c r="R174" s="170"/>
      <c r="S174" s="170"/>
      <c r="T174" s="171"/>
      <c r="U174" s="165"/>
      <c r="V174" s="165">
        <f>SUM(V175:V236)</f>
        <v>35.61999999999999</v>
      </c>
      <c r="W174" s="165"/>
      <c r="X174" s="165"/>
      <c r="AG174" t="s">
        <v>141</v>
      </c>
    </row>
    <row r="175" spans="1:60" outlineLevel="1" x14ac:dyDescent="0.2">
      <c r="A175" s="172">
        <v>53</v>
      </c>
      <c r="B175" s="173" t="s">
        <v>295</v>
      </c>
      <c r="C175" s="189" t="s">
        <v>296</v>
      </c>
      <c r="D175" s="174" t="s">
        <v>155</v>
      </c>
      <c r="E175" s="175">
        <v>29.72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15</v>
      </c>
      <c r="M175" s="177">
        <f>G175*(1+L175/100)</f>
        <v>0</v>
      </c>
      <c r="N175" s="177">
        <v>2.1000000000000001E-4</v>
      </c>
      <c r="O175" s="177">
        <f>ROUND(E175*N175,2)</f>
        <v>0.01</v>
      </c>
      <c r="P175" s="177">
        <v>0</v>
      </c>
      <c r="Q175" s="177">
        <f>ROUND(E175*P175,2)</f>
        <v>0</v>
      </c>
      <c r="R175" s="177"/>
      <c r="S175" s="177" t="s">
        <v>145</v>
      </c>
      <c r="T175" s="178" t="s">
        <v>145</v>
      </c>
      <c r="U175" s="159">
        <v>0.05</v>
      </c>
      <c r="V175" s="159">
        <f>ROUND(E175*U175,2)</f>
        <v>1.49</v>
      </c>
      <c r="W175" s="159"/>
      <c r="X175" s="159" t="s">
        <v>146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198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0" t="s">
        <v>369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0" t="s">
        <v>390</v>
      </c>
      <c r="D177" s="161"/>
      <c r="E177" s="162">
        <v>21.04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0" t="s">
        <v>164</v>
      </c>
      <c r="D178" s="161"/>
      <c r="E178" s="162">
        <v>-1.2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0" t="s">
        <v>371</v>
      </c>
      <c r="D179" s="161"/>
      <c r="E179" s="162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0" t="s">
        <v>372</v>
      </c>
      <c r="D180" s="161"/>
      <c r="E180" s="162">
        <v>11.08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0" t="s">
        <v>164</v>
      </c>
      <c r="D181" s="161"/>
      <c r="E181" s="162">
        <v>-1.2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149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72">
        <v>54</v>
      </c>
      <c r="B182" s="173" t="s">
        <v>298</v>
      </c>
      <c r="C182" s="189" t="s">
        <v>299</v>
      </c>
      <c r="D182" s="174" t="s">
        <v>155</v>
      </c>
      <c r="E182" s="175">
        <v>29.72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15</v>
      </c>
      <c r="M182" s="177">
        <f>G182*(1+L182/100)</f>
        <v>0</v>
      </c>
      <c r="N182" s="177">
        <v>2.5300000000000001E-3</v>
      </c>
      <c r="O182" s="177">
        <f>ROUND(E182*N182,2)</f>
        <v>0.08</v>
      </c>
      <c r="P182" s="177">
        <v>0</v>
      </c>
      <c r="Q182" s="177">
        <f>ROUND(E182*P182,2)</f>
        <v>0</v>
      </c>
      <c r="R182" s="177"/>
      <c r="S182" s="177" t="s">
        <v>145</v>
      </c>
      <c r="T182" s="178" t="s">
        <v>145</v>
      </c>
      <c r="U182" s="159">
        <v>0.98399999999999999</v>
      </c>
      <c r="V182" s="159">
        <f>ROUND(E182*U182,2)</f>
        <v>29.24</v>
      </c>
      <c r="W182" s="159"/>
      <c r="X182" s="159" t="s">
        <v>146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198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0" t="s">
        <v>369</v>
      </c>
      <c r="D183" s="161"/>
      <c r="E183" s="162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0" t="s">
        <v>390</v>
      </c>
      <c r="D184" s="161"/>
      <c r="E184" s="162">
        <v>21.04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0" t="s">
        <v>164</v>
      </c>
      <c r="D185" s="161"/>
      <c r="E185" s="162">
        <v>-1.2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149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0" t="s">
        <v>371</v>
      </c>
      <c r="D186" s="161"/>
      <c r="E186" s="16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0" t="s">
        <v>372</v>
      </c>
      <c r="D187" s="161"/>
      <c r="E187" s="162">
        <v>11.08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0" t="s">
        <v>164</v>
      </c>
      <c r="D188" s="161"/>
      <c r="E188" s="162">
        <v>-1.2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72">
        <v>55</v>
      </c>
      <c r="B189" s="173" t="s">
        <v>300</v>
      </c>
      <c r="C189" s="189" t="s">
        <v>301</v>
      </c>
      <c r="D189" s="174" t="s">
        <v>155</v>
      </c>
      <c r="E189" s="175">
        <v>29.72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15</v>
      </c>
      <c r="M189" s="177">
        <f>G189*(1+L189/100)</f>
        <v>0</v>
      </c>
      <c r="N189" s="177">
        <v>1.1E-4</v>
      </c>
      <c r="O189" s="177">
        <f>ROUND(E189*N189,2)</f>
        <v>0</v>
      </c>
      <c r="P189" s="177">
        <v>0</v>
      </c>
      <c r="Q189" s="177">
        <f>ROUND(E189*P189,2)</f>
        <v>0</v>
      </c>
      <c r="R189" s="177"/>
      <c r="S189" s="177" t="s">
        <v>145</v>
      </c>
      <c r="T189" s="178" t="s">
        <v>145</v>
      </c>
      <c r="U189" s="159">
        <v>0</v>
      </c>
      <c r="V189" s="159">
        <f>ROUND(E189*U189,2)</f>
        <v>0</v>
      </c>
      <c r="W189" s="159"/>
      <c r="X189" s="159" t="s">
        <v>146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198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90" t="s">
        <v>369</v>
      </c>
      <c r="D190" s="161"/>
      <c r="E190" s="162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149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0" t="s">
        <v>390</v>
      </c>
      <c r="D191" s="161"/>
      <c r="E191" s="162">
        <v>21.04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90" t="s">
        <v>164</v>
      </c>
      <c r="D192" s="161"/>
      <c r="E192" s="162">
        <v>-1.2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149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0" t="s">
        <v>371</v>
      </c>
      <c r="D193" s="161"/>
      <c r="E193" s="162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0" t="s">
        <v>372</v>
      </c>
      <c r="D194" s="161"/>
      <c r="E194" s="162">
        <v>11.08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149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90" t="s">
        <v>164</v>
      </c>
      <c r="D195" s="161"/>
      <c r="E195" s="162">
        <v>-1.2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149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2">
        <v>56</v>
      </c>
      <c r="B196" s="173" t="s">
        <v>302</v>
      </c>
      <c r="C196" s="189" t="s">
        <v>303</v>
      </c>
      <c r="D196" s="174" t="s">
        <v>155</v>
      </c>
      <c r="E196" s="175">
        <v>29.72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15</v>
      </c>
      <c r="M196" s="177">
        <f>G196*(1+L196/100)</f>
        <v>0</v>
      </c>
      <c r="N196" s="177">
        <v>0</v>
      </c>
      <c r="O196" s="177">
        <f>ROUND(E196*N196,2)</f>
        <v>0</v>
      </c>
      <c r="P196" s="177">
        <v>0</v>
      </c>
      <c r="Q196" s="177">
        <f>ROUND(E196*P196,2)</f>
        <v>0</v>
      </c>
      <c r="R196" s="177"/>
      <c r="S196" s="177" t="s">
        <v>145</v>
      </c>
      <c r="T196" s="178" t="s">
        <v>145</v>
      </c>
      <c r="U196" s="159">
        <v>0.1</v>
      </c>
      <c r="V196" s="159">
        <f>ROUND(E196*U196,2)</f>
        <v>2.97</v>
      </c>
      <c r="W196" s="159"/>
      <c r="X196" s="159" t="s">
        <v>146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198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0" t="s">
        <v>369</v>
      </c>
      <c r="D197" s="161"/>
      <c r="E197" s="162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149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0" t="s">
        <v>390</v>
      </c>
      <c r="D198" s="161"/>
      <c r="E198" s="162">
        <v>21.04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149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0" t="s">
        <v>164</v>
      </c>
      <c r="D199" s="161"/>
      <c r="E199" s="162">
        <v>-1.2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0" t="s">
        <v>371</v>
      </c>
      <c r="D200" s="161"/>
      <c r="E200" s="162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149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0" t="s">
        <v>372</v>
      </c>
      <c r="D201" s="161"/>
      <c r="E201" s="162">
        <v>11.08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149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90" t="s">
        <v>164</v>
      </c>
      <c r="D202" s="161"/>
      <c r="E202" s="162">
        <v>-1.2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149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72">
        <v>57</v>
      </c>
      <c r="B203" s="173" t="s">
        <v>304</v>
      </c>
      <c r="C203" s="189" t="s">
        <v>305</v>
      </c>
      <c r="D203" s="174" t="s">
        <v>144</v>
      </c>
      <c r="E203" s="175">
        <v>12.02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15</v>
      </c>
      <c r="M203" s="177">
        <f>G203*(1+L203/100)</f>
        <v>0</v>
      </c>
      <c r="N203" s="177">
        <v>0</v>
      </c>
      <c r="O203" s="177">
        <f>ROUND(E203*N203,2)</f>
        <v>0</v>
      </c>
      <c r="P203" s="177">
        <v>0</v>
      </c>
      <c r="Q203" s="177">
        <f>ROUND(E203*P203,2)</f>
        <v>0</v>
      </c>
      <c r="R203" s="177"/>
      <c r="S203" s="177" t="s">
        <v>145</v>
      </c>
      <c r="T203" s="178" t="s">
        <v>145</v>
      </c>
      <c r="U203" s="159">
        <v>0.12</v>
      </c>
      <c r="V203" s="159">
        <f>ROUND(E203*U203,2)</f>
        <v>1.44</v>
      </c>
      <c r="W203" s="159"/>
      <c r="X203" s="159" t="s">
        <v>146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198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90" t="s">
        <v>369</v>
      </c>
      <c r="D204" s="161"/>
      <c r="E204" s="162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149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90" t="s">
        <v>306</v>
      </c>
      <c r="D205" s="161"/>
      <c r="E205" s="162">
        <v>10.83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149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0" t="s">
        <v>371</v>
      </c>
      <c r="D206" s="161"/>
      <c r="E206" s="162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0" t="s">
        <v>391</v>
      </c>
      <c r="D207" s="161"/>
      <c r="E207" s="162">
        <v>1.19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149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72">
        <v>58</v>
      </c>
      <c r="B208" s="173" t="s">
        <v>307</v>
      </c>
      <c r="C208" s="189" t="s">
        <v>308</v>
      </c>
      <c r="D208" s="174" t="s">
        <v>144</v>
      </c>
      <c r="E208" s="175">
        <v>1.19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15</v>
      </c>
      <c r="M208" s="177">
        <f>G208*(1+L208/100)</f>
        <v>0</v>
      </c>
      <c r="N208" s="177">
        <v>7.1000000000000002E-4</v>
      </c>
      <c r="O208" s="177">
        <f>ROUND(E208*N208,2)</f>
        <v>0</v>
      </c>
      <c r="P208" s="177">
        <v>0</v>
      </c>
      <c r="Q208" s="177">
        <f>ROUND(E208*P208,2)</f>
        <v>0</v>
      </c>
      <c r="R208" s="177"/>
      <c r="S208" s="177" t="s">
        <v>145</v>
      </c>
      <c r="T208" s="178" t="s">
        <v>145</v>
      </c>
      <c r="U208" s="159">
        <v>0.4</v>
      </c>
      <c r="V208" s="159">
        <f>ROUND(E208*U208,2)</f>
        <v>0.48</v>
      </c>
      <c r="W208" s="159"/>
      <c r="X208" s="159" t="s">
        <v>146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198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0" t="s">
        <v>371</v>
      </c>
      <c r="D209" s="161"/>
      <c r="E209" s="162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149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0" t="s">
        <v>391</v>
      </c>
      <c r="D210" s="161"/>
      <c r="E210" s="162">
        <v>1.19</v>
      </c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149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2">
        <v>59</v>
      </c>
      <c r="B211" s="173" t="s">
        <v>309</v>
      </c>
      <c r="C211" s="189" t="s">
        <v>310</v>
      </c>
      <c r="D211" s="174" t="s">
        <v>144</v>
      </c>
      <c r="E211" s="175">
        <v>13.222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15</v>
      </c>
      <c r="M211" s="177">
        <f>G211*(1+L211/100)</f>
        <v>0</v>
      </c>
      <c r="N211" s="177">
        <v>2.2000000000000001E-4</v>
      </c>
      <c r="O211" s="177">
        <f>ROUND(E211*N211,2)</f>
        <v>0</v>
      </c>
      <c r="P211" s="177">
        <v>0</v>
      </c>
      <c r="Q211" s="177">
        <f>ROUND(E211*P211,2)</f>
        <v>0</v>
      </c>
      <c r="R211" s="177" t="s">
        <v>258</v>
      </c>
      <c r="S211" s="177" t="s">
        <v>311</v>
      </c>
      <c r="T211" s="178" t="s">
        <v>311</v>
      </c>
      <c r="U211" s="159">
        <v>0</v>
      </c>
      <c r="V211" s="159">
        <f>ROUND(E211*U211,2)</f>
        <v>0</v>
      </c>
      <c r="W211" s="159"/>
      <c r="X211" s="159" t="s">
        <v>259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260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3" t="s">
        <v>263</v>
      </c>
      <c r="D212" s="163"/>
      <c r="E212" s="164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149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4" t="s">
        <v>379</v>
      </c>
      <c r="D213" s="163"/>
      <c r="E213" s="164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149</v>
      </c>
      <c r="AH213" s="149">
        <v>2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4" t="s">
        <v>312</v>
      </c>
      <c r="D214" s="163"/>
      <c r="E214" s="164">
        <v>10.83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149</v>
      </c>
      <c r="AH214" s="149">
        <v>2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94" t="s">
        <v>382</v>
      </c>
      <c r="D215" s="163"/>
      <c r="E215" s="164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149</v>
      </c>
      <c r="AH215" s="149">
        <v>2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94" t="s">
        <v>392</v>
      </c>
      <c r="D216" s="163"/>
      <c r="E216" s="164">
        <v>1.19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149</v>
      </c>
      <c r="AH216" s="149">
        <v>2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3" t="s">
        <v>267</v>
      </c>
      <c r="D217" s="163"/>
      <c r="E217" s="164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149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0" t="s">
        <v>393</v>
      </c>
      <c r="D218" s="161"/>
      <c r="E218" s="162">
        <v>13.22</v>
      </c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149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2">
        <v>60</v>
      </c>
      <c r="B219" s="173" t="s">
        <v>314</v>
      </c>
      <c r="C219" s="189" t="s">
        <v>315</v>
      </c>
      <c r="D219" s="174" t="s">
        <v>155</v>
      </c>
      <c r="E219" s="175">
        <v>34.383299999999998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15</v>
      </c>
      <c r="M219" s="177">
        <f>G219*(1+L219/100)</f>
        <v>0</v>
      </c>
      <c r="N219" s="177">
        <v>1.26E-2</v>
      </c>
      <c r="O219" s="177">
        <f>ROUND(E219*N219,2)</f>
        <v>0.43</v>
      </c>
      <c r="P219" s="177">
        <v>0</v>
      </c>
      <c r="Q219" s="177">
        <f>ROUND(E219*P219,2)</f>
        <v>0</v>
      </c>
      <c r="R219" s="177" t="s">
        <v>258</v>
      </c>
      <c r="S219" s="177" t="s">
        <v>145</v>
      </c>
      <c r="T219" s="178" t="s">
        <v>145</v>
      </c>
      <c r="U219" s="159">
        <v>0</v>
      </c>
      <c r="V219" s="159">
        <f>ROUND(E219*U219,2)</f>
        <v>0</v>
      </c>
      <c r="W219" s="159"/>
      <c r="X219" s="159" t="s">
        <v>259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260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90" t="s">
        <v>316</v>
      </c>
      <c r="D220" s="161"/>
      <c r="E220" s="162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149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3" t="s">
        <v>263</v>
      </c>
      <c r="D221" s="163"/>
      <c r="E221" s="164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149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94" t="s">
        <v>379</v>
      </c>
      <c r="D222" s="163"/>
      <c r="E222" s="164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149</v>
      </c>
      <c r="AH222" s="149">
        <v>2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4" t="s">
        <v>394</v>
      </c>
      <c r="D223" s="163"/>
      <c r="E223" s="164">
        <v>21.04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149</v>
      </c>
      <c r="AH223" s="149">
        <v>2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94" t="s">
        <v>318</v>
      </c>
      <c r="D224" s="163"/>
      <c r="E224" s="164">
        <v>-1.2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149</v>
      </c>
      <c r="AH224" s="149">
        <v>2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4" t="s">
        <v>382</v>
      </c>
      <c r="D225" s="163"/>
      <c r="E225" s="164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149</v>
      </c>
      <c r="AH225" s="149">
        <v>2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4" t="s">
        <v>395</v>
      </c>
      <c r="D226" s="163"/>
      <c r="E226" s="164">
        <v>11.08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149</v>
      </c>
      <c r="AH226" s="149">
        <v>2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4" t="s">
        <v>318</v>
      </c>
      <c r="D227" s="163"/>
      <c r="E227" s="164">
        <v>-1.2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149</v>
      </c>
      <c r="AH227" s="149">
        <v>2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93" t="s">
        <v>267</v>
      </c>
      <c r="D228" s="163"/>
      <c r="E228" s="164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149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0" t="s">
        <v>396</v>
      </c>
      <c r="D229" s="161"/>
      <c r="E229" s="162">
        <v>34.18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90" t="s">
        <v>320</v>
      </c>
      <c r="D230" s="161"/>
      <c r="E230" s="162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149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3" t="s">
        <v>263</v>
      </c>
      <c r="D231" s="163"/>
      <c r="E231" s="164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149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4" t="s">
        <v>382</v>
      </c>
      <c r="D232" s="163"/>
      <c r="E232" s="164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149</v>
      </c>
      <c r="AH232" s="149">
        <v>2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4" t="s">
        <v>392</v>
      </c>
      <c r="D233" s="163"/>
      <c r="E233" s="164">
        <v>1.19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149</v>
      </c>
      <c r="AH233" s="149">
        <v>2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3" t="s">
        <v>267</v>
      </c>
      <c r="D234" s="163"/>
      <c r="E234" s="164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149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0" t="s">
        <v>397</v>
      </c>
      <c r="D235" s="161"/>
      <c r="E235" s="162">
        <v>0.21</v>
      </c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149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>
        <v>61</v>
      </c>
      <c r="B236" s="157" t="s">
        <v>323</v>
      </c>
      <c r="C236" s="192" t="s">
        <v>235</v>
      </c>
      <c r="D236" s="158" t="s">
        <v>0</v>
      </c>
      <c r="E236" s="186"/>
      <c r="F236" s="160"/>
      <c r="G236" s="159">
        <f>ROUND(E236*F236,2)</f>
        <v>0</v>
      </c>
      <c r="H236" s="160"/>
      <c r="I236" s="159">
        <f>ROUND(E236*H236,2)</f>
        <v>0</v>
      </c>
      <c r="J236" s="160"/>
      <c r="K236" s="159">
        <f>ROUND(E236*J236,2)</f>
        <v>0</v>
      </c>
      <c r="L236" s="159">
        <v>15</v>
      </c>
      <c r="M236" s="159">
        <f>G236*(1+L236/100)</f>
        <v>0</v>
      </c>
      <c r="N236" s="159">
        <v>0</v>
      </c>
      <c r="O236" s="159">
        <f>ROUND(E236*N236,2)</f>
        <v>0</v>
      </c>
      <c r="P236" s="159">
        <v>0</v>
      </c>
      <c r="Q236" s="159">
        <f>ROUND(E236*P236,2)</f>
        <v>0</v>
      </c>
      <c r="R236" s="159"/>
      <c r="S236" s="159" t="s">
        <v>145</v>
      </c>
      <c r="T236" s="159" t="s">
        <v>145</v>
      </c>
      <c r="U236" s="159">
        <v>0</v>
      </c>
      <c r="V236" s="159">
        <f>ROUND(E236*U236,2)</f>
        <v>0</v>
      </c>
      <c r="W236" s="159"/>
      <c r="X236" s="159" t="s">
        <v>191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192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x14ac:dyDescent="0.2">
      <c r="A237" s="166" t="s">
        <v>140</v>
      </c>
      <c r="B237" s="167" t="s">
        <v>99</v>
      </c>
      <c r="C237" s="188" t="s">
        <v>100</v>
      </c>
      <c r="D237" s="168"/>
      <c r="E237" s="169"/>
      <c r="F237" s="170"/>
      <c r="G237" s="170">
        <f>SUMIF(AG238:AG238,"&lt;&gt;NOR",G238:G238)</f>
        <v>0</v>
      </c>
      <c r="H237" s="170"/>
      <c r="I237" s="170">
        <f>SUM(I238:I238)</f>
        <v>0</v>
      </c>
      <c r="J237" s="170"/>
      <c r="K237" s="170">
        <f>SUM(K238:K238)</f>
        <v>0</v>
      </c>
      <c r="L237" s="170"/>
      <c r="M237" s="170">
        <f>SUM(M238:M238)</f>
        <v>0</v>
      </c>
      <c r="N237" s="170"/>
      <c r="O237" s="170">
        <f>SUM(O238:O238)</f>
        <v>0</v>
      </c>
      <c r="P237" s="170"/>
      <c r="Q237" s="170">
        <f>SUM(Q238:Q238)</f>
        <v>0</v>
      </c>
      <c r="R237" s="170"/>
      <c r="S237" s="170"/>
      <c r="T237" s="171"/>
      <c r="U237" s="165"/>
      <c r="V237" s="165">
        <f>SUM(V238:V238)</f>
        <v>0</v>
      </c>
      <c r="W237" s="165"/>
      <c r="X237" s="165"/>
      <c r="AG237" t="s">
        <v>141</v>
      </c>
    </row>
    <row r="238" spans="1:60" outlineLevel="1" x14ac:dyDescent="0.2">
      <c r="A238" s="179">
        <v>62</v>
      </c>
      <c r="B238" s="180" t="s">
        <v>324</v>
      </c>
      <c r="C238" s="191" t="s">
        <v>325</v>
      </c>
      <c r="D238" s="181" t="s">
        <v>182</v>
      </c>
      <c r="E238" s="182">
        <v>2</v>
      </c>
      <c r="F238" s="183"/>
      <c r="G238" s="184">
        <f>ROUND(E238*F238,2)</f>
        <v>0</v>
      </c>
      <c r="H238" s="183"/>
      <c r="I238" s="184">
        <f>ROUND(E238*H238,2)</f>
        <v>0</v>
      </c>
      <c r="J238" s="183"/>
      <c r="K238" s="184">
        <f>ROUND(E238*J238,2)</f>
        <v>0</v>
      </c>
      <c r="L238" s="184">
        <v>15</v>
      </c>
      <c r="M238" s="184">
        <f>G238*(1+L238/100)</f>
        <v>0</v>
      </c>
      <c r="N238" s="184">
        <v>0</v>
      </c>
      <c r="O238" s="184">
        <f>ROUND(E238*N238,2)</f>
        <v>0</v>
      </c>
      <c r="P238" s="184">
        <v>0</v>
      </c>
      <c r="Q238" s="184">
        <f>ROUND(E238*P238,2)</f>
        <v>0</v>
      </c>
      <c r="R238" s="184"/>
      <c r="S238" s="184" t="s">
        <v>172</v>
      </c>
      <c r="T238" s="185" t="s">
        <v>173</v>
      </c>
      <c r="U238" s="159">
        <v>0</v>
      </c>
      <c r="V238" s="159">
        <f>ROUND(E238*U238,2)</f>
        <v>0</v>
      </c>
      <c r="W238" s="159"/>
      <c r="X238" s="159" t="s">
        <v>146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147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x14ac:dyDescent="0.2">
      <c r="A239" s="166" t="s">
        <v>140</v>
      </c>
      <c r="B239" s="167" t="s">
        <v>101</v>
      </c>
      <c r="C239" s="188" t="s">
        <v>102</v>
      </c>
      <c r="D239" s="168"/>
      <c r="E239" s="169"/>
      <c r="F239" s="170"/>
      <c r="G239" s="170">
        <f>SUMIF(AG240:AG287,"&lt;&gt;NOR",G240:G287)</f>
        <v>0</v>
      </c>
      <c r="H239" s="170"/>
      <c r="I239" s="170">
        <f>SUM(I240:I287)</f>
        <v>0</v>
      </c>
      <c r="J239" s="170"/>
      <c r="K239" s="170">
        <f>SUM(K240:K287)</f>
        <v>0</v>
      </c>
      <c r="L239" s="170"/>
      <c r="M239" s="170">
        <f>SUM(M240:M287)</f>
        <v>0</v>
      </c>
      <c r="N239" s="170"/>
      <c r="O239" s="170">
        <f>SUM(O240:O287)</f>
        <v>0.02</v>
      </c>
      <c r="P239" s="170"/>
      <c r="Q239" s="170">
        <f>SUM(Q240:Q287)</f>
        <v>0</v>
      </c>
      <c r="R239" s="170"/>
      <c r="S239" s="170"/>
      <c r="T239" s="171"/>
      <c r="U239" s="165"/>
      <c r="V239" s="165">
        <f>SUM(V240:V287)</f>
        <v>7.37</v>
      </c>
      <c r="W239" s="165"/>
      <c r="X239" s="165"/>
      <c r="AG239" t="s">
        <v>141</v>
      </c>
    </row>
    <row r="240" spans="1:60" outlineLevel="1" x14ac:dyDescent="0.2">
      <c r="A240" s="172">
        <v>63</v>
      </c>
      <c r="B240" s="173" t="s">
        <v>326</v>
      </c>
      <c r="C240" s="189" t="s">
        <v>327</v>
      </c>
      <c r="D240" s="174" t="s">
        <v>155</v>
      </c>
      <c r="E240" s="175">
        <v>17.840199999999999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15</v>
      </c>
      <c r="M240" s="177">
        <f>G240*(1+L240/100)</f>
        <v>0</v>
      </c>
      <c r="N240" s="177">
        <v>1.7000000000000001E-4</v>
      </c>
      <c r="O240" s="177">
        <f>ROUND(E240*N240,2)</f>
        <v>0</v>
      </c>
      <c r="P240" s="177">
        <v>0</v>
      </c>
      <c r="Q240" s="177">
        <f>ROUND(E240*P240,2)</f>
        <v>0</v>
      </c>
      <c r="R240" s="177"/>
      <c r="S240" s="177" t="s">
        <v>145</v>
      </c>
      <c r="T240" s="178" t="s">
        <v>145</v>
      </c>
      <c r="U240" s="159">
        <v>3.2480000000000002E-2</v>
      </c>
      <c r="V240" s="159">
        <f>ROUND(E240*U240,2)</f>
        <v>0.57999999999999996</v>
      </c>
      <c r="W240" s="159"/>
      <c r="X240" s="159" t="s">
        <v>146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198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0" t="s">
        <v>369</v>
      </c>
      <c r="D241" s="161"/>
      <c r="E241" s="162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149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0" t="s">
        <v>398</v>
      </c>
      <c r="D242" s="161"/>
      <c r="E242" s="162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149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0" t="s">
        <v>399</v>
      </c>
      <c r="D243" s="161"/>
      <c r="E243" s="162">
        <v>7.3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149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0" t="s">
        <v>400</v>
      </c>
      <c r="D244" s="161"/>
      <c r="E244" s="162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149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0" t="s">
        <v>401</v>
      </c>
      <c r="D245" s="161"/>
      <c r="E245" s="162">
        <v>3.58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0" t="s">
        <v>374</v>
      </c>
      <c r="D246" s="161"/>
      <c r="E246" s="162">
        <v>0.65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149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90" t="s">
        <v>371</v>
      </c>
      <c r="D247" s="161"/>
      <c r="E247" s="162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149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90" t="s">
        <v>398</v>
      </c>
      <c r="D248" s="161"/>
      <c r="E248" s="162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149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0" t="s">
        <v>402</v>
      </c>
      <c r="D249" s="161"/>
      <c r="E249" s="162">
        <v>4.43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0" t="s">
        <v>400</v>
      </c>
      <c r="D250" s="161"/>
      <c r="E250" s="162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149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0" t="s">
        <v>375</v>
      </c>
      <c r="D251" s="161"/>
      <c r="E251" s="162">
        <v>1.88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149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72">
        <v>64</v>
      </c>
      <c r="B252" s="173" t="s">
        <v>329</v>
      </c>
      <c r="C252" s="189" t="s">
        <v>330</v>
      </c>
      <c r="D252" s="174" t="s">
        <v>155</v>
      </c>
      <c r="E252" s="175">
        <v>17.840199999999999</v>
      </c>
      <c r="F252" s="176"/>
      <c r="G252" s="177">
        <f>ROUND(E252*F252,2)</f>
        <v>0</v>
      </c>
      <c r="H252" s="176"/>
      <c r="I252" s="177">
        <f>ROUND(E252*H252,2)</f>
        <v>0</v>
      </c>
      <c r="J252" s="176"/>
      <c r="K252" s="177">
        <f>ROUND(E252*J252,2)</f>
        <v>0</v>
      </c>
      <c r="L252" s="177">
        <v>15</v>
      </c>
      <c r="M252" s="177">
        <f>G252*(1+L252/100)</f>
        <v>0</v>
      </c>
      <c r="N252" s="177">
        <v>4.6000000000000001E-4</v>
      </c>
      <c r="O252" s="177">
        <f>ROUND(E252*N252,2)</f>
        <v>0.01</v>
      </c>
      <c r="P252" s="177">
        <v>0</v>
      </c>
      <c r="Q252" s="177">
        <f>ROUND(E252*P252,2)</f>
        <v>0</v>
      </c>
      <c r="R252" s="177"/>
      <c r="S252" s="177" t="s">
        <v>145</v>
      </c>
      <c r="T252" s="178" t="s">
        <v>145</v>
      </c>
      <c r="U252" s="159">
        <v>0.10191</v>
      </c>
      <c r="V252" s="159">
        <f>ROUND(E252*U252,2)</f>
        <v>1.82</v>
      </c>
      <c r="W252" s="159"/>
      <c r="X252" s="159" t="s">
        <v>146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198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0" t="s">
        <v>369</v>
      </c>
      <c r="D253" s="161"/>
      <c r="E253" s="162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149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90" t="s">
        <v>398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149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0" t="s">
        <v>399</v>
      </c>
      <c r="D255" s="161"/>
      <c r="E255" s="162">
        <v>7.3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149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0" t="s">
        <v>400</v>
      </c>
      <c r="D256" s="161"/>
      <c r="E256" s="162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0" t="s">
        <v>401</v>
      </c>
      <c r="D257" s="161"/>
      <c r="E257" s="162">
        <v>3.58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0" t="s">
        <v>374</v>
      </c>
      <c r="D258" s="161"/>
      <c r="E258" s="162">
        <v>0.65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149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90" t="s">
        <v>371</v>
      </c>
      <c r="D259" s="161"/>
      <c r="E259" s="162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149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90" t="s">
        <v>398</v>
      </c>
      <c r="D260" s="161"/>
      <c r="E260" s="162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149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0" t="s">
        <v>402</v>
      </c>
      <c r="D261" s="161"/>
      <c r="E261" s="162">
        <v>4.43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149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0" t="s">
        <v>400</v>
      </c>
      <c r="D262" s="161"/>
      <c r="E262" s="162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149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0" t="s">
        <v>375</v>
      </c>
      <c r="D263" s="161"/>
      <c r="E263" s="162">
        <v>1.88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149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72">
        <v>65</v>
      </c>
      <c r="B264" s="173" t="s">
        <v>331</v>
      </c>
      <c r="C264" s="189" t="s">
        <v>332</v>
      </c>
      <c r="D264" s="174" t="s">
        <v>155</v>
      </c>
      <c r="E264" s="175">
        <v>17.840199999999999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15</v>
      </c>
      <c r="M264" s="177">
        <f>G264*(1+L264/100)</f>
        <v>0</v>
      </c>
      <c r="N264" s="177">
        <v>5.8E-4</v>
      </c>
      <c r="O264" s="177">
        <f>ROUND(E264*N264,2)</f>
        <v>0.01</v>
      </c>
      <c r="P264" s="177">
        <v>0</v>
      </c>
      <c r="Q264" s="177">
        <f>ROUND(E264*P264,2)</f>
        <v>0</v>
      </c>
      <c r="R264" s="177"/>
      <c r="S264" s="177" t="s">
        <v>145</v>
      </c>
      <c r="T264" s="178" t="s">
        <v>145</v>
      </c>
      <c r="U264" s="159">
        <v>0.14777999999999999</v>
      </c>
      <c r="V264" s="159">
        <f>ROUND(E264*U264,2)</f>
        <v>2.64</v>
      </c>
      <c r="W264" s="159"/>
      <c r="X264" s="159" t="s">
        <v>146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198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0" t="s">
        <v>369</v>
      </c>
      <c r="D265" s="161"/>
      <c r="E265" s="162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149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90" t="s">
        <v>398</v>
      </c>
      <c r="D266" s="161"/>
      <c r="E266" s="162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149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90" t="s">
        <v>399</v>
      </c>
      <c r="D267" s="161"/>
      <c r="E267" s="162">
        <v>7.3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149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90" t="s">
        <v>400</v>
      </c>
      <c r="D268" s="161"/>
      <c r="E268" s="162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149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90" t="s">
        <v>401</v>
      </c>
      <c r="D269" s="161"/>
      <c r="E269" s="162">
        <v>3.58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149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0" t="s">
        <v>374</v>
      </c>
      <c r="D270" s="161"/>
      <c r="E270" s="162">
        <v>0.65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149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0" t="s">
        <v>371</v>
      </c>
      <c r="D271" s="161"/>
      <c r="E271" s="162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149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0" t="s">
        <v>398</v>
      </c>
      <c r="D272" s="161"/>
      <c r="E272" s="162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149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90" t="s">
        <v>402</v>
      </c>
      <c r="D273" s="161"/>
      <c r="E273" s="162">
        <v>4.43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149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90" t="s">
        <v>400</v>
      </c>
      <c r="D274" s="161"/>
      <c r="E274" s="162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149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0" t="s">
        <v>375</v>
      </c>
      <c r="D275" s="161"/>
      <c r="E275" s="162">
        <v>1.88</v>
      </c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149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72">
        <v>66</v>
      </c>
      <c r="B276" s="173" t="s">
        <v>334</v>
      </c>
      <c r="C276" s="189" t="s">
        <v>335</v>
      </c>
      <c r="D276" s="174" t="s">
        <v>155</v>
      </c>
      <c r="E276" s="175">
        <v>33.480200000000004</v>
      </c>
      <c r="F276" s="176"/>
      <c r="G276" s="177">
        <f>ROUND(E276*F276,2)</f>
        <v>0</v>
      </c>
      <c r="H276" s="176"/>
      <c r="I276" s="177">
        <f>ROUND(E276*H276,2)</f>
        <v>0</v>
      </c>
      <c r="J276" s="176"/>
      <c r="K276" s="177">
        <f>ROUND(E276*J276,2)</f>
        <v>0</v>
      </c>
      <c r="L276" s="177">
        <v>15</v>
      </c>
      <c r="M276" s="177">
        <f>G276*(1+L276/100)</f>
        <v>0</v>
      </c>
      <c r="N276" s="177">
        <v>0</v>
      </c>
      <c r="O276" s="177">
        <f>ROUND(E276*N276,2)</f>
        <v>0</v>
      </c>
      <c r="P276" s="177">
        <v>0</v>
      </c>
      <c r="Q276" s="177">
        <f>ROUND(E276*P276,2)</f>
        <v>0</v>
      </c>
      <c r="R276" s="177"/>
      <c r="S276" s="177" t="s">
        <v>145</v>
      </c>
      <c r="T276" s="178" t="s">
        <v>145</v>
      </c>
      <c r="U276" s="159">
        <v>6.9709999999999994E-2</v>
      </c>
      <c r="V276" s="159">
        <f>ROUND(E276*U276,2)</f>
        <v>2.33</v>
      </c>
      <c r="W276" s="159"/>
      <c r="X276" s="159" t="s">
        <v>146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198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90" t="s">
        <v>369</v>
      </c>
      <c r="D277" s="161"/>
      <c r="E277" s="162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149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0" t="s">
        <v>398</v>
      </c>
      <c r="D278" s="161"/>
      <c r="E278" s="162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149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0" t="s">
        <v>403</v>
      </c>
      <c r="D279" s="161"/>
      <c r="E279" s="162">
        <v>11.86</v>
      </c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149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0" t="s">
        <v>400</v>
      </c>
      <c r="D280" s="161"/>
      <c r="E280" s="162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149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90" t="s">
        <v>401</v>
      </c>
      <c r="D281" s="161"/>
      <c r="E281" s="162">
        <v>3.58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149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0" t="s">
        <v>374</v>
      </c>
      <c r="D282" s="161"/>
      <c r="E282" s="162">
        <v>0.65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149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90" t="s">
        <v>371</v>
      </c>
      <c r="D283" s="161"/>
      <c r="E283" s="162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149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0" t="s">
        <v>398</v>
      </c>
      <c r="D284" s="161"/>
      <c r="E284" s="162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149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0" t="s">
        <v>404</v>
      </c>
      <c r="D285" s="161"/>
      <c r="E285" s="162">
        <v>15.51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149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0" t="s">
        <v>400</v>
      </c>
      <c r="D286" s="161"/>
      <c r="E286" s="162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149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90" t="s">
        <v>375</v>
      </c>
      <c r="D287" s="161"/>
      <c r="E287" s="162">
        <v>1.88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149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x14ac:dyDescent="0.2">
      <c r="A288" s="166" t="s">
        <v>140</v>
      </c>
      <c r="B288" s="167" t="s">
        <v>103</v>
      </c>
      <c r="C288" s="188" t="s">
        <v>104</v>
      </c>
      <c r="D288" s="168"/>
      <c r="E288" s="169"/>
      <c r="F288" s="170"/>
      <c r="G288" s="170">
        <f>SUMIF(AG289:AG289,"&lt;&gt;NOR",G289:G289)</f>
        <v>0</v>
      </c>
      <c r="H288" s="170"/>
      <c r="I288" s="170">
        <f>SUM(I289:I289)</f>
        <v>0</v>
      </c>
      <c r="J288" s="170"/>
      <c r="K288" s="170">
        <f>SUM(K289:K289)</f>
        <v>0</v>
      </c>
      <c r="L288" s="170"/>
      <c r="M288" s="170">
        <f>SUM(M289:M289)</f>
        <v>0</v>
      </c>
      <c r="N288" s="170"/>
      <c r="O288" s="170">
        <f>SUM(O289:O289)</f>
        <v>0</v>
      </c>
      <c r="P288" s="170"/>
      <c r="Q288" s="170">
        <f>SUM(Q289:Q289)</f>
        <v>0</v>
      </c>
      <c r="R288" s="170"/>
      <c r="S288" s="170"/>
      <c r="T288" s="171"/>
      <c r="U288" s="165"/>
      <c r="V288" s="165">
        <f>SUM(V289:V289)</f>
        <v>0</v>
      </c>
      <c r="W288" s="165"/>
      <c r="X288" s="165"/>
      <c r="AG288" t="s">
        <v>141</v>
      </c>
    </row>
    <row r="289" spans="1:60" outlineLevel="1" x14ac:dyDescent="0.2">
      <c r="A289" s="179">
        <v>67</v>
      </c>
      <c r="B289" s="180" t="s">
        <v>336</v>
      </c>
      <c r="C289" s="191" t="s">
        <v>337</v>
      </c>
      <c r="D289" s="181" t="s">
        <v>182</v>
      </c>
      <c r="E289" s="182">
        <v>1</v>
      </c>
      <c r="F289" s="183"/>
      <c r="G289" s="184">
        <f>ROUND(E289*F289,2)</f>
        <v>0</v>
      </c>
      <c r="H289" s="183"/>
      <c r="I289" s="184">
        <f>ROUND(E289*H289,2)</f>
        <v>0</v>
      </c>
      <c r="J289" s="183"/>
      <c r="K289" s="184">
        <f>ROUND(E289*J289,2)</f>
        <v>0</v>
      </c>
      <c r="L289" s="184">
        <v>15</v>
      </c>
      <c r="M289" s="184">
        <f>G289*(1+L289/100)</f>
        <v>0</v>
      </c>
      <c r="N289" s="184">
        <v>0</v>
      </c>
      <c r="O289" s="184">
        <f>ROUND(E289*N289,2)</f>
        <v>0</v>
      </c>
      <c r="P289" s="184">
        <v>0</v>
      </c>
      <c r="Q289" s="184">
        <f>ROUND(E289*P289,2)</f>
        <v>0</v>
      </c>
      <c r="R289" s="184"/>
      <c r="S289" s="184" t="s">
        <v>172</v>
      </c>
      <c r="T289" s="185" t="s">
        <v>173</v>
      </c>
      <c r="U289" s="159">
        <v>0</v>
      </c>
      <c r="V289" s="159">
        <f>ROUND(E289*U289,2)</f>
        <v>0</v>
      </c>
      <c r="W289" s="159"/>
      <c r="X289" s="159" t="s">
        <v>146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147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x14ac:dyDescent="0.2">
      <c r="A290" s="166" t="s">
        <v>140</v>
      </c>
      <c r="B290" s="167" t="s">
        <v>105</v>
      </c>
      <c r="C290" s="188" t="s">
        <v>106</v>
      </c>
      <c r="D290" s="168"/>
      <c r="E290" s="169"/>
      <c r="F290" s="170"/>
      <c r="G290" s="170">
        <f>SUMIF(AG291:AG291,"&lt;&gt;NOR",G291:G291)</f>
        <v>0</v>
      </c>
      <c r="H290" s="170"/>
      <c r="I290" s="170">
        <f>SUM(I291:I291)</f>
        <v>0</v>
      </c>
      <c r="J290" s="170"/>
      <c r="K290" s="170">
        <f>SUM(K291:K291)</f>
        <v>0</v>
      </c>
      <c r="L290" s="170"/>
      <c r="M290" s="170">
        <f>SUM(M291:M291)</f>
        <v>0</v>
      </c>
      <c r="N290" s="170"/>
      <c r="O290" s="170">
        <f>SUM(O291:O291)</f>
        <v>0</v>
      </c>
      <c r="P290" s="170"/>
      <c r="Q290" s="170">
        <f>SUM(Q291:Q291)</f>
        <v>0</v>
      </c>
      <c r="R290" s="170"/>
      <c r="S290" s="170"/>
      <c r="T290" s="171"/>
      <c r="U290" s="165"/>
      <c r="V290" s="165">
        <f>SUM(V291:V291)</f>
        <v>0</v>
      </c>
      <c r="W290" s="165"/>
      <c r="X290" s="165"/>
      <c r="AG290" t="s">
        <v>141</v>
      </c>
    </row>
    <row r="291" spans="1:60" outlineLevel="1" x14ac:dyDescent="0.2">
      <c r="A291" s="179">
        <v>68</v>
      </c>
      <c r="B291" s="180" t="s">
        <v>338</v>
      </c>
      <c r="C291" s="191" t="s">
        <v>339</v>
      </c>
      <c r="D291" s="181" t="s">
        <v>171</v>
      </c>
      <c r="E291" s="182">
        <v>1</v>
      </c>
      <c r="F291" s="183"/>
      <c r="G291" s="184">
        <f>ROUND(E291*F291,2)</f>
        <v>0</v>
      </c>
      <c r="H291" s="183"/>
      <c r="I291" s="184">
        <f>ROUND(E291*H291,2)</f>
        <v>0</v>
      </c>
      <c r="J291" s="183"/>
      <c r="K291" s="184">
        <f>ROUND(E291*J291,2)</f>
        <v>0</v>
      </c>
      <c r="L291" s="184">
        <v>15</v>
      </c>
      <c r="M291" s="184">
        <f>G291*(1+L291/100)</f>
        <v>0</v>
      </c>
      <c r="N291" s="184">
        <v>0</v>
      </c>
      <c r="O291" s="184">
        <f>ROUND(E291*N291,2)</f>
        <v>0</v>
      </c>
      <c r="P291" s="184">
        <v>0</v>
      </c>
      <c r="Q291" s="184">
        <f>ROUND(E291*P291,2)</f>
        <v>0</v>
      </c>
      <c r="R291" s="184"/>
      <c r="S291" s="184" t="s">
        <v>172</v>
      </c>
      <c r="T291" s="185" t="s">
        <v>173</v>
      </c>
      <c r="U291" s="159">
        <v>0</v>
      </c>
      <c r="V291" s="159">
        <f>ROUND(E291*U291,2)</f>
        <v>0</v>
      </c>
      <c r="W291" s="159"/>
      <c r="X291" s="159" t="s">
        <v>146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147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x14ac:dyDescent="0.2">
      <c r="A292" s="166" t="s">
        <v>140</v>
      </c>
      <c r="B292" s="167" t="s">
        <v>107</v>
      </c>
      <c r="C292" s="188" t="s">
        <v>108</v>
      </c>
      <c r="D292" s="168"/>
      <c r="E292" s="169"/>
      <c r="F292" s="170"/>
      <c r="G292" s="170">
        <f>SUMIF(AG293:AG293,"&lt;&gt;NOR",G293:G293)</f>
        <v>0</v>
      </c>
      <c r="H292" s="170"/>
      <c r="I292" s="170">
        <f>SUM(I293:I293)</f>
        <v>0</v>
      </c>
      <c r="J292" s="170"/>
      <c r="K292" s="170">
        <f>SUM(K293:K293)</f>
        <v>0</v>
      </c>
      <c r="L292" s="170"/>
      <c r="M292" s="170">
        <f>SUM(M293:M293)</f>
        <v>0</v>
      </c>
      <c r="N292" s="170"/>
      <c r="O292" s="170">
        <f>SUM(O293:O293)</f>
        <v>0</v>
      </c>
      <c r="P292" s="170"/>
      <c r="Q292" s="170">
        <f>SUM(Q293:Q293)</f>
        <v>0</v>
      </c>
      <c r="R292" s="170"/>
      <c r="S292" s="170"/>
      <c r="T292" s="171"/>
      <c r="U292" s="165"/>
      <c r="V292" s="165">
        <f>SUM(V293:V293)</f>
        <v>0</v>
      </c>
      <c r="W292" s="165"/>
      <c r="X292" s="165"/>
      <c r="AG292" t="s">
        <v>141</v>
      </c>
    </row>
    <row r="293" spans="1:60" outlineLevel="1" x14ac:dyDescent="0.2">
      <c r="A293" s="179">
        <v>69</v>
      </c>
      <c r="B293" s="180" t="s">
        <v>340</v>
      </c>
      <c r="C293" s="191" t="s">
        <v>341</v>
      </c>
      <c r="D293" s="181" t="s">
        <v>171</v>
      </c>
      <c r="E293" s="182">
        <v>1</v>
      </c>
      <c r="F293" s="183"/>
      <c r="G293" s="184">
        <f>ROUND(E293*F293,2)</f>
        <v>0</v>
      </c>
      <c r="H293" s="183"/>
      <c r="I293" s="184">
        <f>ROUND(E293*H293,2)</f>
        <v>0</v>
      </c>
      <c r="J293" s="183"/>
      <c r="K293" s="184">
        <f>ROUND(E293*J293,2)</f>
        <v>0</v>
      </c>
      <c r="L293" s="184">
        <v>15</v>
      </c>
      <c r="M293" s="184">
        <f>G293*(1+L293/100)</f>
        <v>0</v>
      </c>
      <c r="N293" s="184">
        <v>0</v>
      </c>
      <c r="O293" s="184">
        <f>ROUND(E293*N293,2)</f>
        <v>0</v>
      </c>
      <c r="P293" s="184">
        <v>0</v>
      </c>
      <c r="Q293" s="184">
        <f>ROUND(E293*P293,2)</f>
        <v>0</v>
      </c>
      <c r="R293" s="184"/>
      <c r="S293" s="184" t="s">
        <v>172</v>
      </c>
      <c r="T293" s="185" t="s">
        <v>173</v>
      </c>
      <c r="U293" s="159">
        <v>0</v>
      </c>
      <c r="V293" s="159">
        <f>ROUND(E293*U293,2)</f>
        <v>0</v>
      </c>
      <c r="W293" s="159"/>
      <c r="X293" s="159" t="s">
        <v>146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147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x14ac:dyDescent="0.2">
      <c r="A294" s="166" t="s">
        <v>140</v>
      </c>
      <c r="B294" s="167" t="s">
        <v>109</v>
      </c>
      <c r="C294" s="188" t="s">
        <v>110</v>
      </c>
      <c r="D294" s="168"/>
      <c r="E294" s="169"/>
      <c r="F294" s="170"/>
      <c r="G294" s="170">
        <f>SUMIF(AG295:AG326,"&lt;&gt;NOR",G295:G326)</f>
        <v>0</v>
      </c>
      <c r="H294" s="170"/>
      <c r="I294" s="170">
        <f>SUM(I295:I326)</f>
        <v>0</v>
      </c>
      <c r="J294" s="170"/>
      <c r="K294" s="170">
        <f>SUM(K295:K326)</f>
        <v>0</v>
      </c>
      <c r="L294" s="170"/>
      <c r="M294" s="170">
        <f>SUM(M295:M326)</f>
        <v>0</v>
      </c>
      <c r="N294" s="170"/>
      <c r="O294" s="170">
        <f>SUM(O295:O326)</f>
        <v>0</v>
      </c>
      <c r="P294" s="170"/>
      <c r="Q294" s="170">
        <f>SUM(Q295:Q326)</f>
        <v>0</v>
      </c>
      <c r="R294" s="170"/>
      <c r="S294" s="170"/>
      <c r="T294" s="171"/>
      <c r="U294" s="165"/>
      <c r="V294" s="165">
        <f>SUM(V295:V326)</f>
        <v>12.309999999999999</v>
      </c>
      <c r="W294" s="165"/>
      <c r="X294" s="165"/>
      <c r="AG294" t="s">
        <v>141</v>
      </c>
    </row>
    <row r="295" spans="1:60" outlineLevel="1" x14ac:dyDescent="0.2">
      <c r="A295" s="172">
        <v>70</v>
      </c>
      <c r="B295" s="173" t="s">
        <v>342</v>
      </c>
      <c r="C295" s="189" t="s">
        <v>343</v>
      </c>
      <c r="D295" s="174" t="s">
        <v>190</v>
      </c>
      <c r="E295" s="175">
        <v>1.14151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15</v>
      </c>
      <c r="M295" s="177">
        <f>G295*(1+L295/100)</f>
        <v>0</v>
      </c>
      <c r="N295" s="177">
        <v>0</v>
      </c>
      <c r="O295" s="177">
        <f>ROUND(E295*N295,2)</f>
        <v>0</v>
      </c>
      <c r="P295" s="177">
        <v>0</v>
      </c>
      <c r="Q295" s="177">
        <f>ROUND(E295*P295,2)</f>
        <v>0</v>
      </c>
      <c r="R295" s="177"/>
      <c r="S295" s="177" t="s">
        <v>145</v>
      </c>
      <c r="T295" s="178" t="s">
        <v>145</v>
      </c>
      <c r="U295" s="159">
        <v>2.0089999999999999</v>
      </c>
      <c r="V295" s="159">
        <f>ROUND(E295*U295,2)</f>
        <v>2.29</v>
      </c>
      <c r="W295" s="159"/>
      <c r="X295" s="159" t="s">
        <v>344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345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0" t="s">
        <v>346</v>
      </c>
      <c r="D296" s="161"/>
      <c r="E296" s="162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149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90" t="s">
        <v>347</v>
      </c>
      <c r="D297" s="161"/>
      <c r="E297" s="162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149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0" t="s">
        <v>405</v>
      </c>
      <c r="D298" s="161"/>
      <c r="E298" s="162">
        <v>1.14151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149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72">
        <v>71</v>
      </c>
      <c r="B299" s="173" t="s">
        <v>349</v>
      </c>
      <c r="C299" s="189" t="s">
        <v>350</v>
      </c>
      <c r="D299" s="174" t="s">
        <v>190</v>
      </c>
      <c r="E299" s="175">
        <v>4.5660600000000002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15</v>
      </c>
      <c r="M299" s="177">
        <f>G299*(1+L299/100)</f>
        <v>0</v>
      </c>
      <c r="N299" s="177">
        <v>0</v>
      </c>
      <c r="O299" s="177">
        <f>ROUND(E299*N299,2)</f>
        <v>0</v>
      </c>
      <c r="P299" s="177">
        <v>0</v>
      </c>
      <c r="Q299" s="177">
        <f>ROUND(E299*P299,2)</f>
        <v>0</v>
      </c>
      <c r="R299" s="177"/>
      <c r="S299" s="177" t="s">
        <v>145</v>
      </c>
      <c r="T299" s="178" t="s">
        <v>145</v>
      </c>
      <c r="U299" s="159">
        <v>0.95899999999999996</v>
      </c>
      <c r="V299" s="159">
        <f>ROUND(E299*U299,2)</f>
        <v>4.38</v>
      </c>
      <c r="W299" s="159"/>
      <c r="X299" s="159" t="s">
        <v>344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345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90" t="s">
        <v>346</v>
      </c>
      <c r="D300" s="161"/>
      <c r="E300" s="162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149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90" t="s">
        <v>347</v>
      </c>
      <c r="D301" s="161"/>
      <c r="E301" s="162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149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0" t="s">
        <v>406</v>
      </c>
      <c r="D302" s="161"/>
      <c r="E302" s="162">
        <v>4.5660600000000002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149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2">
        <v>72</v>
      </c>
      <c r="B303" s="173" t="s">
        <v>352</v>
      </c>
      <c r="C303" s="189" t="s">
        <v>353</v>
      </c>
      <c r="D303" s="174" t="s">
        <v>190</v>
      </c>
      <c r="E303" s="175">
        <v>1.14151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15</v>
      </c>
      <c r="M303" s="177">
        <f>G303*(1+L303/100)</f>
        <v>0</v>
      </c>
      <c r="N303" s="177">
        <v>0</v>
      </c>
      <c r="O303" s="177">
        <f>ROUND(E303*N303,2)</f>
        <v>0</v>
      </c>
      <c r="P303" s="177">
        <v>0</v>
      </c>
      <c r="Q303" s="177">
        <f>ROUND(E303*P303,2)</f>
        <v>0</v>
      </c>
      <c r="R303" s="177"/>
      <c r="S303" s="177" t="s">
        <v>145</v>
      </c>
      <c r="T303" s="178" t="s">
        <v>145</v>
      </c>
      <c r="U303" s="159">
        <v>0.49</v>
      </c>
      <c r="V303" s="159">
        <f>ROUND(E303*U303,2)</f>
        <v>0.56000000000000005</v>
      </c>
      <c r="W303" s="159"/>
      <c r="X303" s="159" t="s">
        <v>344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345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90" t="s">
        <v>346</v>
      </c>
      <c r="D304" s="161"/>
      <c r="E304" s="162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149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90" t="s">
        <v>347</v>
      </c>
      <c r="D305" s="161"/>
      <c r="E305" s="162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149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90" t="s">
        <v>405</v>
      </c>
      <c r="D306" s="161"/>
      <c r="E306" s="162">
        <v>1.14151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149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72">
        <v>73</v>
      </c>
      <c r="B307" s="173" t="s">
        <v>354</v>
      </c>
      <c r="C307" s="189" t="s">
        <v>355</v>
      </c>
      <c r="D307" s="174" t="s">
        <v>190</v>
      </c>
      <c r="E307" s="175">
        <v>21.688770000000002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15</v>
      </c>
      <c r="M307" s="177">
        <f>G307*(1+L307/100)</f>
        <v>0</v>
      </c>
      <c r="N307" s="177">
        <v>0</v>
      </c>
      <c r="O307" s="177">
        <f>ROUND(E307*N307,2)</f>
        <v>0</v>
      </c>
      <c r="P307" s="177">
        <v>0</v>
      </c>
      <c r="Q307" s="177">
        <f>ROUND(E307*P307,2)</f>
        <v>0</v>
      </c>
      <c r="R307" s="177"/>
      <c r="S307" s="177" t="s">
        <v>145</v>
      </c>
      <c r="T307" s="178" t="s">
        <v>145</v>
      </c>
      <c r="U307" s="159">
        <v>0</v>
      </c>
      <c r="V307" s="159">
        <f>ROUND(E307*U307,2)</f>
        <v>0</v>
      </c>
      <c r="W307" s="159"/>
      <c r="X307" s="159" t="s">
        <v>344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345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90" t="s">
        <v>346</v>
      </c>
      <c r="D308" s="161"/>
      <c r="E308" s="162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149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0" t="s">
        <v>347</v>
      </c>
      <c r="D309" s="161"/>
      <c r="E309" s="162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149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90" t="s">
        <v>407</v>
      </c>
      <c r="D310" s="161"/>
      <c r="E310" s="162">
        <v>21.688770000000002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149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72">
        <v>74</v>
      </c>
      <c r="B311" s="173" t="s">
        <v>357</v>
      </c>
      <c r="C311" s="189" t="s">
        <v>358</v>
      </c>
      <c r="D311" s="174" t="s">
        <v>190</v>
      </c>
      <c r="E311" s="175">
        <v>1.14151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15</v>
      </c>
      <c r="M311" s="177">
        <f>G311*(1+L311/100)</f>
        <v>0</v>
      </c>
      <c r="N311" s="177">
        <v>0</v>
      </c>
      <c r="O311" s="177">
        <f>ROUND(E311*N311,2)</f>
        <v>0</v>
      </c>
      <c r="P311" s="177">
        <v>0</v>
      </c>
      <c r="Q311" s="177">
        <f>ROUND(E311*P311,2)</f>
        <v>0</v>
      </c>
      <c r="R311" s="177"/>
      <c r="S311" s="177" t="s">
        <v>145</v>
      </c>
      <c r="T311" s="178" t="s">
        <v>145</v>
      </c>
      <c r="U311" s="159">
        <v>0.752</v>
      </c>
      <c r="V311" s="159">
        <f>ROUND(E311*U311,2)</f>
        <v>0.86</v>
      </c>
      <c r="W311" s="159"/>
      <c r="X311" s="159" t="s">
        <v>344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345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90" t="s">
        <v>346</v>
      </c>
      <c r="D312" s="161"/>
      <c r="E312" s="162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149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0" t="s">
        <v>347</v>
      </c>
      <c r="D313" s="161"/>
      <c r="E313" s="162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149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0" t="s">
        <v>405</v>
      </c>
      <c r="D314" s="161"/>
      <c r="E314" s="162">
        <v>1.14151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149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72">
        <v>75</v>
      </c>
      <c r="B315" s="173" t="s">
        <v>359</v>
      </c>
      <c r="C315" s="189" t="s">
        <v>360</v>
      </c>
      <c r="D315" s="174" t="s">
        <v>190</v>
      </c>
      <c r="E315" s="175">
        <v>11.415139999999999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15</v>
      </c>
      <c r="M315" s="177">
        <f>G315*(1+L315/100)</f>
        <v>0</v>
      </c>
      <c r="N315" s="177">
        <v>0</v>
      </c>
      <c r="O315" s="177">
        <f>ROUND(E315*N315,2)</f>
        <v>0</v>
      </c>
      <c r="P315" s="177">
        <v>0</v>
      </c>
      <c r="Q315" s="177">
        <f>ROUND(E315*P315,2)</f>
        <v>0</v>
      </c>
      <c r="R315" s="177"/>
      <c r="S315" s="177" t="s">
        <v>145</v>
      </c>
      <c r="T315" s="178" t="s">
        <v>145</v>
      </c>
      <c r="U315" s="159">
        <v>0.36</v>
      </c>
      <c r="V315" s="159">
        <f>ROUND(E315*U315,2)</f>
        <v>4.1100000000000003</v>
      </c>
      <c r="W315" s="159"/>
      <c r="X315" s="159" t="s">
        <v>344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345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90" t="s">
        <v>346</v>
      </c>
      <c r="D316" s="161"/>
      <c r="E316" s="162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149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90" t="s">
        <v>347</v>
      </c>
      <c r="D317" s="161"/>
      <c r="E317" s="162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149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90" t="s">
        <v>408</v>
      </c>
      <c r="D318" s="161"/>
      <c r="E318" s="162">
        <v>11.415139999999999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149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72">
        <v>76</v>
      </c>
      <c r="B319" s="173" t="s">
        <v>362</v>
      </c>
      <c r="C319" s="189" t="s">
        <v>363</v>
      </c>
      <c r="D319" s="174" t="s">
        <v>190</v>
      </c>
      <c r="E319" s="175">
        <v>1.14151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15</v>
      </c>
      <c r="M319" s="177">
        <f>G319*(1+L319/100)</f>
        <v>0</v>
      </c>
      <c r="N319" s="177">
        <v>0</v>
      </c>
      <c r="O319" s="177">
        <f>ROUND(E319*N319,2)</f>
        <v>0</v>
      </c>
      <c r="P319" s="177">
        <v>0</v>
      </c>
      <c r="Q319" s="177">
        <f>ROUND(E319*P319,2)</f>
        <v>0</v>
      </c>
      <c r="R319" s="177"/>
      <c r="S319" s="177" t="s">
        <v>145</v>
      </c>
      <c r="T319" s="178" t="s">
        <v>145</v>
      </c>
      <c r="U319" s="159">
        <v>9.9000000000000005E-2</v>
      </c>
      <c r="V319" s="159">
        <f>ROUND(E319*U319,2)</f>
        <v>0.11</v>
      </c>
      <c r="W319" s="159"/>
      <c r="X319" s="159" t="s">
        <v>344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345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90" t="s">
        <v>346</v>
      </c>
      <c r="D320" s="161"/>
      <c r="E320" s="162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149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90" t="s">
        <v>347</v>
      </c>
      <c r="D321" s="161"/>
      <c r="E321" s="162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149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90" t="s">
        <v>405</v>
      </c>
      <c r="D322" s="161"/>
      <c r="E322" s="162">
        <v>1.14151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149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72">
        <v>77</v>
      </c>
      <c r="B323" s="173" t="s">
        <v>364</v>
      </c>
      <c r="C323" s="189" t="s">
        <v>365</v>
      </c>
      <c r="D323" s="174" t="s">
        <v>190</v>
      </c>
      <c r="E323" s="175">
        <v>1.14151</v>
      </c>
      <c r="F323" s="176"/>
      <c r="G323" s="177">
        <f>ROUND(E323*F323,2)</f>
        <v>0</v>
      </c>
      <c r="H323" s="176"/>
      <c r="I323" s="177">
        <f>ROUND(E323*H323,2)</f>
        <v>0</v>
      </c>
      <c r="J323" s="176"/>
      <c r="K323" s="177">
        <f>ROUND(E323*J323,2)</f>
        <v>0</v>
      </c>
      <c r="L323" s="177">
        <v>15</v>
      </c>
      <c r="M323" s="177">
        <f>G323*(1+L323/100)</f>
        <v>0</v>
      </c>
      <c r="N323" s="177">
        <v>0</v>
      </c>
      <c r="O323" s="177">
        <f>ROUND(E323*N323,2)</f>
        <v>0</v>
      </c>
      <c r="P323" s="177">
        <v>0</v>
      </c>
      <c r="Q323" s="177">
        <f>ROUND(E323*P323,2)</f>
        <v>0</v>
      </c>
      <c r="R323" s="177"/>
      <c r="S323" s="177" t="s">
        <v>145</v>
      </c>
      <c r="T323" s="178" t="s">
        <v>145</v>
      </c>
      <c r="U323" s="159">
        <v>0</v>
      </c>
      <c r="V323" s="159">
        <f>ROUND(E323*U323,2)</f>
        <v>0</v>
      </c>
      <c r="W323" s="159"/>
      <c r="X323" s="159" t="s">
        <v>344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345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0" t="s">
        <v>346</v>
      </c>
      <c r="D324" s="161"/>
      <c r="E324" s="162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149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190" t="s">
        <v>347</v>
      </c>
      <c r="D325" s="161"/>
      <c r="E325" s="162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149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90" t="s">
        <v>405</v>
      </c>
      <c r="D326" s="161"/>
      <c r="E326" s="162">
        <v>1.14151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149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x14ac:dyDescent="0.2">
      <c r="A327" s="3"/>
      <c r="B327" s="4"/>
      <c r="C327" s="195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E327">
        <v>15</v>
      </c>
      <c r="AF327">
        <v>21</v>
      </c>
      <c r="AG327" t="s">
        <v>127</v>
      </c>
    </row>
    <row r="328" spans="1:60" x14ac:dyDescent="0.2">
      <c r="A328" s="152"/>
      <c r="B328" s="153" t="s">
        <v>29</v>
      </c>
      <c r="C328" s="196"/>
      <c r="D328" s="154"/>
      <c r="E328" s="155"/>
      <c r="F328" s="155"/>
      <c r="G328" s="187">
        <f>G8+G11+G18+G37+G40+G48+G53+G58+G67+G69+G71+G73+G85+G91+G93+G97+G103+G174+G237+G239+G288+G290+G292+G294</f>
        <v>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AE328">
        <f>SUMIF(L7:L326,AE327,G7:G326)</f>
        <v>0</v>
      </c>
      <c r="AF328">
        <f>SUMIF(L7:L326,AF327,G7:G326)</f>
        <v>0</v>
      </c>
      <c r="AG328" t="s">
        <v>366</v>
      </c>
    </row>
    <row r="329" spans="1:60" x14ac:dyDescent="0.2">
      <c r="C329" s="197"/>
      <c r="D329" s="10"/>
      <c r="AG329" t="s">
        <v>367</v>
      </c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001 001 Pol</vt:lpstr>
      <vt:lpstr>001 002 Pol</vt:lpstr>
      <vt:lpstr>001 003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 Pol'!Názvy_tisku</vt:lpstr>
      <vt:lpstr>'001 002 Pol'!Názvy_tisku</vt:lpstr>
      <vt:lpstr>'001 003 Pol'!Názvy_tisku</vt:lpstr>
      <vt:lpstr>oadresa</vt:lpstr>
      <vt:lpstr>Stavba!Objednatel</vt:lpstr>
      <vt:lpstr>Stavba!Objekt</vt:lpstr>
      <vt:lpstr>'001 001 Pol'!Oblast_tisku</vt:lpstr>
      <vt:lpstr>'001 002 Pol'!Oblast_tisku</vt:lpstr>
      <vt:lpstr>'001 003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Uživatel systému Windows</cp:lastModifiedBy>
  <cp:lastPrinted>2019-03-19T12:27:02Z</cp:lastPrinted>
  <dcterms:created xsi:type="dcterms:W3CDTF">2009-04-08T07:15:50Z</dcterms:created>
  <dcterms:modified xsi:type="dcterms:W3CDTF">2020-02-09T18:54:12Z</dcterms:modified>
</cp:coreProperties>
</file>