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ynyking\Documents\___Kyncl\_2287_Centrum sociálních služeb_Žďár nad Sázavou\Nové_15.03.2021\"/>
    </mc:Choice>
  </mc:AlternateContent>
  <xr:revisionPtr revIDLastSave="0" documentId="8_{C9D7B667-43CE-4952-9801-94B44551E4B6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0 00 Naklady" sheetId="12" r:id="rId4"/>
    <sheet name="SO 01 D.1.1. Pol" sheetId="13" r:id="rId5"/>
    <sheet name="SO 02 SO 02.2 Pol" sheetId="14" r:id="rId6"/>
    <sheet name="SO 05 SO 05.4 Pol" sheetId="15" r:id="rId7"/>
  </sheets>
  <externalReferences>
    <externalReference r:id="rId8"/>
  </externalReferences>
  <definedNames>
    <definedName name="CelkemDPHVypocet" localSheetId="1">Stavba!$H$49</definedName>
    <definedName name="CenaCelkem">Stavba!$G$29</definedName>
    <definedName name="CenaCelkemBezDPH">Stavba!$G$28</definedName>
    <definedName name="CenaCelkemVypocet" localSheetId="1">Stavba!$I$49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 00 Naklady'!$1:$7</definedName>
    <definedName name="_xlnm.Print_Titles" localSheetId="4">'SO 01 D.1.1. Pol'!$1:$7</definedName>
    <definedName name="_xlnm.Print_Titles" localSheetId="5">'SO 02 SO 02.2 Pol'!$1:$7</definedName>
    <definedName name="_xlnm.Print_Titles" localSheetId="6">'SO 05 SO 05.4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 00 Naklady'!$A$1:$X$33</definedName>
    <definedName name="_xlnm.Print_Area" localSheetId="4">'SO 01 D.1.1. Pol'!$A$1:$X$274</definedName>
    <definedName name="_xlnm.Print_Area" localSheetId="5">'SO 02 SO 02.2 Pol'!$A$1:$X$121</definedName>
    <definedName name="_xlnm.Print_Area" localSheetId="6">'SO 05 SO 05.4 Pol'!$A$1:$X$41</definedName>
    <definedName name="_xlnm.Print_Area" localSheetId="1">Stavba!$A$1:$J$84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Stavba!$F$49</definedName>
    <definedName name="ZakladDPHZakl">Stavba!$G$25</definedName>
    <definedName name="ZakladDPHZaklVypocet" localSheetId="1">Stavba!$G$49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83" i="1" l="1"/>
  <c r="I20" i="1" s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G48" i="1"/>
  <c r="F48" i="1"/>
  <c r="G47" i="1"/>
  <c r="F47" i="1"/>
  <c r="G46" i="1"/>
  <c r="F46" i="1"/>
  <c r="H46" i="1" s="1"/>
  <c r="I46" i="1" s="1"/>
  <c r="G45" i="1"/>
  <c r="F45" i="1"/>
  <c r="H45" i="1" s="1"/>
  <c r="I45" i="1" s="1"/>
  <c r="G44" i="1"/>
  <c r="F44" i="1"/>
  <c r="G43" i="1"/>
  <c r="F43" i="1"/>
  <c r="G41" i="1"/>
  <c r="F41" i="1"/>
  <c r="G40" i="1"/>
  <c r="F40" i="1"/>
  <c r="G39" i="1"/>
  <c r="H39" i="1" s="1"/>
  <c r="I39" i="1" s="1"/>
  <c r="I49" i="1" s="1"/>
  <c r="F39" i="1"/>
  <c r="G35" i="15"/>
  <c r="G9" i="15"/>
  <c r="G8" i="15" s="1"/>
  <c r="I9" i="15"/>
  <c r="I8" i="15" s="1"/>
  <c r="K9" i="15"/>
  <c r="K8" i="15" s="1"/>
  <c r="M9" i="15"/>
  <c r="O9" i="15"/>
  <c r="Q9" i="15"/>
  <c r="Q8" i="15" s="1"/>
  <c r="V9" i="15"/>
  <c r="V8" i="15" s="1"/>
  <c r="G10" i="15"/>
  <c r="M10" i="15" s="1"/>
  <c r="I10" i="15"/>
  <c r="K10" i="15"/>
  <c r="O10" i="15"/>
  <c r="Q10" i="15"/>
  <c r="V10" i="15"/>
  <c r="G11" i="15"/>
  <c r="M11" i="15" s="1"/>
  <c r="I11" i="15"/>
  <c r="K11" i="15"/>
  <c r="O11" i="15"/>
  <c r="Q11" i="15"/>
  <c r="V11" i="15"/>
  <c r="G12" i="15"/>
  <c r="M12" i="15" s="1"/>
  <c r="I12" i="15"/>
  <c r="K12" i="15"/>
  <c r="O12" i="15"/>
  <c r="O8" i="15" s="1"/>
  <c r="Q12" i="15"/>
  <c r="V12" i="15"/>
  <c r="G13" i="15"/>
  <c r="I13" i="15"/>
  <c r="K13" i="15"/>
  <c r="M13" i="15"/>
  <c r="O13" i="15"/>
  <c r="Q13" i="15"/>
  <c r="V13" i="15"/>
  <c r="G14" i="15"/>
  <c r="I14" i="15"/>
  <c r="K14" i="15"/>
  <c r="M14" i="15"/>
  <c r="O14" i="15"/>
  <c r="Q14" i="15"/>
  <c r="V14" i="15"/>
  <c r="G15" i="15"/>
  <c r="I15" i="15"/>
  <c r="K15" i="15"/>
  <c r="M15" i="15"/>
  <c r="O15" i="15"/>
  <c r="Q15" i="15"/>
  <c r="V15" i="15"/>
  <c r="G16" i="15"/>
  <c r="M16" i="15" s="1"/>
  <c r="I16" i="15"/>
  <c r="K16" i="15"/>
  <c r="O16" i="15"/>
  <c r="Q16" i="15"/>
  <c r="V16" i="15"/>
  <c r="G17" i="15"/>
  <c r="M17" i="15" s="1"/>
  <c r="I17" i="15"/>
  <c r="K17" i="15"/>
  <c r="O17" i="15"/>
  <c r="Q17" i="15"/>
  <c r="V17" i="15"/>
  <c r="G18" i="15"/>
  <c r="M18" i="15" s="1"/>
  <c r="I18" i="15"/>
  <c r="K18" i="15"/>
  <c r="O18" i="15"/>
  <c r="Q18" i="15"/>
  <c r="V18" i="15"/>
  <c r="G19" i="15"/>
  <c r="I19" i="15"/>
  <c r="K19" i="15"/>
  <c r="M19" i="15"/>
  <c r="O19" i="15"/>
  <c r="Q19" i="15"/>
  <c r="V19" i="15"/>
  <c r="G20" i="15"/>
  <c r="I20" i="15"/>
  <c r="K20" i="15"/>
  <c r="M20" i="15"/>
  <c r="O20" i="15"/>
  <c r="Q20" i="15"/>
  <c r="V20" i="15"/>
  <c r="G21" i="15"/>
  <c r="I21" i="15"/>
  <c r="K21" i="15"/>
  <c r="M21" i="15"/>
  <c r="O21" i="15"/>
  <c r="Q21" i="15"/>
  <c r="V21" i="15"/>
  <c r="G22" i="15"/>
  <c r="G23" i="15"/>
  <c r="M23" i="15" s="1"/>
  <c r="I23" i="15"/>
  <c r="I22" i="15" s="1"/>
  <c r="K23" i="15"/>
  <c r="O23" i="15"/>
  <c r="O22" i="15" s="1"/>
  <c r="Q23" i="15"/>
  <c r="Q22" i="15" s="1"/>
  <c r="V23" i="15"/>
  <c r="V22" i="15" s="1"/>
  <c r="G24" i="15"/>
  <c r="M24" i="15" s="1"/>
  <c r="I24" i="15"/>
  <c r="K24" i="15"/>
  <c r="O24" i="15"/>
  <c r="Q24" i="15"/>
  <c r="V24" i="15"/>
  <c r="G25" i="15"/>
  <c r="I25" i="15"/>
  <c r="K25" i="15"/>
  <c r="M25" i="15"/>
  <c r="O25" i="15"/>
  <c r="Q25" i="15"/>
  <c r="V25" i="15"/>
  <c r="G26" i="15"/>
  <c r="I26" i="15"/>
  <c r="K26" i="15"/>
  <c r="K22" i="15" s="1"/>
  <c r="M26" i="15"/>
  <c r="O26" i="15"/>
  <c r="Q26" i="15"/>
  <c r="V26" i="15"/>
  <c r="G27" i="15"/>
  <c r="I27" i="15"/>
  <c r="K27" i="15"/>
  <c r="M27" i="15"/>
  <c r="O27" i="15"/>
  <c r="Q27" i="15"/>
  <c r="V27" i="15"/>
  <c r="G28" i="15"/>
  <c r="M28" i="15" s="1"/>
  <c r="I28" i="15"/>
  <c r="K28" i="15"/>
  <c r="O28" i="15"/>
  <c r="Q28" i="15"/>
  <c r="V28" i="15"/>
  <c r="G29" i="15"/>
  <c r="M29" i="15" s="1"/>
  <c r="I29" i="15"/>
  <c r="K29" i="15"/>
  <c r="O29" i="15"/>
  <c r="Q29" i="15"/>
  <c r="V29" i="15"/>
  <c r="G30" i="15"/>
  <c r="M30" i="15" s="1"/>
  <c r="I30" i="15"/>
  <c r="K30" i="15"/>
  <c r="O30" i="15"/>
  <c r="Q30" i="15"/>
  <c r="V30" i="15"/>
  <c r="G31" i="15"/>
  <c r="I31" i="15"/>
  <c r="K31" i="15"/>
  <c r="M31" i="15"/>
  <c r="O31" i="15"/>
  <c r="Q31" i="15"/>
  <c r="V31" i="15"/>
  <c r="G32" i="15"/>
  <c r="I32" i="15"/>
  <c r="K32" i="15"/>
  <c r="M32" i="15"/>
  <c r="O32" i="15"/>
  <c r="Q32" i="15"/>
  <c r="V32" i="15"/>
  <c r="G33" i="15"/>
  <c r="I33" i="15"/>
  <c r="K33" i="15"/>
  <c r="M33" i="15"/>
  <c r="O33" i="15"/>
  <c r="Q33" i="15"/>
  <c r="V33" i="15"/>
  <c r="AE35" i="15"/>
  <c r="AF35" i="15"/>
  <c r="G115" i="14"/>
  <c r="BA20" i="14"/>
  <c r="BA16" i="14"/>
  <c r="G8" i="14"/>
  <c r="V8" i="14"/>
  <c r="G9" i="14"/>
  <c r="M9" i="14" s="1"/>
  <c r="M8" i="14" s="1"/>
  <c r="I9" i="14"/>
  <c r="I8" i="14" s="1"/>
  <c r="K9" i="14"/>
  <c r="O9" i="14"/>
  <c r="O8" i="14" s="1"/>
  <c r="Q9" i="14"/>
  <c r="Q8" i="14" s="1"/>
  <c r="V9" i="14"/>
  <c r="G12" i="14"/>
  <c r="M12" i="14" s="1"/>
  <c r="I12" i="14"/>
  <c r="K12" i="14"/>
  <c r="O12" i="14"/>
  <c r="Q12" i="14"/>
  <c r="V12" i="14"/>
  <c r="G15" i="14"/>
  <c r="I15" i="14"/>
  <c r="K15" i="14"/>
  <c r="M15" i="14"/>
  <c r="O15" i="14"/>
  <c r="Q15" i="14"/>
  <c r="V15" i="14"/>
  <c r="G19" i="14"/>
  <c r="I19" i="14"/>
  <c r="K19" i="14"/>
  <c r="K8" i="14" s="1"/>
  <c r="M19" i="14"/>
  <c r="O19" i="14"/>
  <c r="Q19" i="14"/>
  <c r="V19" i="14"/>
  <c r="G26" i="14"/>
  <c r="I26" i="14"/>
  <c r="K26" i="14"/>
  <c r="M26" i="14"/>
  <c r="O26" i="14"/>
  <c r="Q26" i="14"/>
  <c r="V26" i="14"/>
  <c r="G30" i="14"/>
  <c r="K30" i="14"/>
  <c r="V30" i="14"/>
  <c r="G31" i="14"/>
  <c r="M31" i="14" s="1"/>
  <c r="M30" i="14" s="1"/>
  <c r="I31" i="14"/>
  <c r="I30" i="14" s="1"/>
  <c r="K31" i="14"/>
  <c r="O31" i="14"/>
  <c r="O30" i="14" s="1"/>
  <c r="Q31" i="14"/>
  <c r="Q30" i="14" s="1"/>
  <c r="V31" i="14"/>
  <c r="G33" i="14"/>
  <c r="V33" i="14"/>
  <c r="G34" i="14"/>
  <c r="I34" i="14"/>
  <c r="I33" i="14" s="1"/>
  <c r="K34" i="14"/>
  <c r="K33" i="14" s="1"/>
  <c r="M34" i="14"/>
  <c r="O34" i="14"/>
  <c r="Q34" i="14"/>
  <c r="Q33" i="14" s="1"/>
  <c r="V34" i="14"/>
  <c r="G37" i="14"/>
  <c r="I37" i="14"/>
  <c r="K37" i="14"/>
  <c r="M37" i="14"/>
  <c r="O37" i="14"/>
  <c r="O33" i="14" s="1"/>
  <c r="Q37" i="14"/>
  <c r="V37" i="14"/>
  <c r="G41" i="14"/>
  <c r="I41" i="14"/>
  <c r="K41" i="14"/>
  <c r="M41" i="14"/>
  <c r="O41" i="14"/>
  <c r="Q41" i="14"/>
  <c r="V41" i="14"/>
  <c r="G45" i="14"/>
  <c r="M45" i="14" s="1"/>
  <c r="I45" i="14"/>
  <c r="K45" i="14"/>
  <c r="O45" i="14"/>
  <c r="Q45" i="14"/>
  <c r="V45" i="14"/>
  <c r="G49" i="14"/>
  <c r="M49" i="14" s="1"/>
  <c r="I49" i="14"/>
  <c r="K49" i="14"/>
  <c r="O49" i="14"/>
  <c r="Q49" i="14"/>
  <c r="V49" i="14"/>
  <c r="G52" i="14"/>
  <c r="O52" i="14"/>
  <c r="V52" i="14"/>
  <c r="G53" i="14"/>
  <c r="I53" i="14"/>
  <c r="I52" i="14" s="1"/>
  <c r="K53" i="14"/>
  <c r="K52" i="14" s="1"/>
  <c r="M53" i="14"/>
  <c r="M52" i="14" s="1"/>
  <c r="O53" i="14"/>
  <c r="Q53" i="14"/>
  <c r="Q52" i="14" s="1"/>
  <c r="V53" i="14"/>
  <c r="O60" i="14"/>
  <c r="G61" i="14"/>
  <c r="G60" i="14" s="1"/>
  <c r="I61" i="14"/>
  <c r="I60" i="14" s="1"/>
  <c r="K61" i="14"/>
  <c r="M61" i="14"/>
  <c r="O61" i="14"/>
  <c r="Q61" i="14"/>
  <c r="Q60" i="14" s="1"/>
  <c r="V61" i="14"/>
  <c r="V60" i="14" s="1"/>
  <c r="G65" i="14"/>
  <c r="M65" i="14" s="1"/>
  <c r="I65" i="14"/>
  <c r="K65" i="14"/>
  <c r="K60" i="14" s="1"/>
  <c r="O65" i="14"/>
  <c r="Q65" i="14"/>
  <c r="V65" i="14"/>
  <c r="G72" i="14"/>
  <c r="M72" i="14" s="1"/>
  <c r="I72" i="14"/>
  <c r="K72" i="14"/>
  <c r="O72" i="14"/>
  <c r="Q72" i="14"/>
  <c r="V72" i="14"/>
  <c r="G75" i="14"/>
  <c r="AF115" i="14" s="1"/>
  <c r="I75" i="14"/>
  <c r="K75" i="14"/>
  <c r="O75" i="14"/>
  <c r="Q75" i="14"/>
  <c r="V75" i="14"/>
  <c r="M89" i="14"/>
  <c r="Q89" i="14"/>
  <c r="G90" i="14"/>
  <c r="G89" i="14" s="1"/>
  <c r="I90" i="14"/>
  <c r="I89" i="14" s="1"/>
  <c r="K90" i="14"/>
  <c r="K89" i="14" s="1"/>
  <c r="M90" i="14"/>
  <c r="O90" i="14"/>
  <c r="O89" i="14" s="1"/>
  <c r="Q90" i="14"/>
  <c r="V90" i="14"/>
  <c r="V89" i="14" s="1"/>
  <c r="G93" i="14"/>
  <c r="G92" i="14" s="1"/>
  <c r="I93" i="14"/>
  <c r="K93" i="14"/>
  <c r="K92" i="14" s="1"/>
  <c r="O93" i="14"/>
  <c r="O92" i="14" s="1"/>
  <c r="Q93" i="14"/>
  <c r="Q92" i="14" s="1"/>
  <c r="V93" i="14"/>
  <c r="V92" i="14" s="1"/>
  <c r="G97" i="14"/>
  <c r="M97" i="14" s="1"/>
  <c r="I97" i="14"/>
  <c r="I92" i="14" s="1"/>
  <c r="K97" i="14"/>
  <c r="O97" i="14"/>
  <c r="Q97" i="14"/>
  <c r="V97" i="14"/>
  <c r="G99" i="14"/>
  <c r="M99" i="14" s="1"/>
  <c r="I99" i="14"/>
  <c r="K99" i="14"/>
  <c r="O99" i="14"/>
  <c r="Q99" i="14"/>
  <c r="V99" i="14"/>
  <c r="G101" i="14"/>
  <c r="I101" i="14"/>
  <c r="K101" i="14"/>
  <c r="M101" i="14"/>
  <c r="O101" i="14"/>
  <c r="Q101" i="14"/>
  <c r="V101" i="14"/>
  <c r="G105" i="14"/>
  <c r="I105" i="14"/>
  <c r="K105" i="14"/>
  <c r="M105" i="14"/>
  <c r="O105" i="14"/>
  <c r="Q105" i="14"/>
  <c r="V105" i="14"/>
  <c r="G109" i="14"/>
  <c r="I109" i="14"/>
  <c r="K109" i="14"/>
  <c r="M109" i="14"/>
  <c r="O109" i="14"/>
  <c r="Q109" i="14"/>
  <c r="V109" i="14"/>
  <c r="AE115" i="14"/>
  <c r="G273" i="13"/>
  <c r="BA108" i="13"/>
  <c r="BA86" i="13"/>
  <c r="BA65" i="13"/>
  <c r="BA56" i="13"/>
  <c r="BA43" i="13"/>
  <c r="BA39" i="13"/>
  <c r="BA23" i="13"/>
  <c r="G8" i="13"/>
  <c r="V8" i="13"/>
  <c r="G9" i="13"/>
  <c r="M9" i="13" s="1"/>
  <c r="M8" i="13" s="1"/>
  <c r="I9" i="13"/>
  <c r="I8" i="13" s="1"/>
  <c r="K9" i="13"/>
  <c r="K8" i="13" s="1"/>
  <c r="O9" i="13"/>
  <c r="O8" i="13" s="1"/>
  <c r="Q9" i="13"/>
  <c r="Q8" i="13" s="1"/>
  <c r="V9" i="13"/>
  <c r="G12" i="13"/>
  <c r="V12" i="13"/>
  <c r="G13" i="13"/>
  <c r="I13" i="13"/>
  <c r="K13" i="13"/>
  <c r="K12" i="13" s="1"/>
  <c r="M13" i="13"/>
  <c r="M12" i="13" s="1"/>
  <c r="O13" i="13"/>
  <c r="Q13" i="13"/>
  <c r="Q12" i="13" s="1"/>
  <c r="V13" i="13"/>
  <c r="G17" i="13"/>
  <c r="I17" i="13"/>
  <c r="I12" i="13" s="1"/>
  <c r="K17" i="13"/>
  <c r="M17" i="13"/>
  <c r="O17" i="13"/>
  <c r="O12" i="13" s="1"/>
  <c r="Q17" i="13"/>
  <c r="V17" i="13"/>
  <c r="G21" i="13"/>
  <c r="I21" i="13"/>
  <c r="V21" i="13"/>
  <c r="G22" i="13"/>
  <c r="M22" i="13" s="1"/>
  <c r="I22" i="13"/>
  <c r="K22" i="13"/>
  <c r="K21" i="13" s="1"/>
  <c r="O22" i="13"/>
  <c r="Q22" i="13"/>
  <c r="Q21" i="13" s="1"/>
  <c r="V22" i="13"/>
  <c r="G29" i="13"/>
  <c r="M29" i="13" s="1"/>
  <c r="I29" i="13"/>
  <c r="K29" i="13"/>
  <c r="O29" i="13"/>
  <c r="O21" i="13" s="1"/>
  <c r="Q29" i="13"/>
  <c r="V29" i="13"/>
  <c r="G33" i="13"/>
  <c r="I33" i="13"/>
  <c r="K33" i="13"/>
  <c r="M33" i="13"/>
  <c r="O33" i="13"/>
  <c r="Q33" i="13"/>
  <c r="V33" i="13"/>
  <c r="G38" i="13"/>
  <c r="I38" i="13"/>
  <c r="I37" i="13" s="1"/>
  <c r="K38" i="13"/>
  <c r="M38" i="13"/>
  <c r="O38" i="13"/>
  <c r="O37" i="13" s="1"/>
  <c r="Q38" i="13"/>
  <c r="Q37" i="13" s="1"/>
  <c r="V38" i="13"/>
  <c r="G42" i="13"/>
  <c r="AF273" i="13" s="1"/>
  <c r="I42" i="13"/>
  <c r="K42" i="13"/>
  <c r="O42" i="13"/>
  <c r="Q42" i="13"/>
  <c r="V42" i="13"/>
  <c r="V37" i="13" s="1"/>
  <c r="G55" i="13"/>
  <c r="M55" i="13" s="1"/>
  <c r="I55" i="13"/>
  <c r="K55" i="13"/>
  <c r="O55" i="13"/>
  <c r="Q55" i="13"/>
  <c r="V55" i="13"/>
  <c r="G64" i="13"/>
  <c r="M64" i="13" s="1"/>
  <c r="I64" i="13"/>
  <c r="K64" i="13"/>
  <c r="O64" i="13"/>
  <c r="Q64" i="13"/>
  <c r="V64" i="13"/>
  <c r="G66" i="13"/>
  <c r="I66" i="13"/>
  <c r="K66" i="13"/>
  <c r="M66" i="13"/>
  <c r="O66" i="13"/>
  <c r="Q66" i="13"/>
  <c r="V66" i="13"/>
  <c r="G74" i="13"/>
  <c r="I74" i="13"/>
  <c r="K74" i="13"/>
  <c r="K37" i="13" s="1"/>
  <c r="M74" i="13"/>
  <c r="O74" i="13"/>
  <c r="Q74" i="13"/>
  <c r="V74" i="13"/>
  <c r="I77" i="13"/>
  <c r="K77" i="13"/>
  <c r="G78" i="13"/>
  <c r="M78" i="13" s="1"/>
  <c r="I78" i="13"/>
  <c r="K78" i="13"/>
  <c r="O78" i="13"/>
  <c r="O77" i="13" s="1"/>
  <c r="Q78" i="13"/>
  <c r="V78" i="13"/>
  <c r="V77" i="13" s="1"/>
  <c r="G85" i="13"/>
  <c r="M85" i="13" s="1"/>
  <c r="I85" i="13"/>
  <c r="K85" i="13"/>
  <c r="O85" i="13"/>
  <c r="Q85" i="13"/>
  <c r="Q77" i="13" s="1"/>
  <c r="V85" i="13"/>
  <c r="K92" i="13"/>
  <c r="O92" i="13"/>
  <c r="Q92" i="13"/>
  <c r="G93" i="13"/>
  <c r="G92" i="13" s="1"/>
  <c r="I93" i="13"/>
  <c r="I92" i="13" s="1"/>
  <c r="K93" i="13"/>
  <c r="M93" i="13"/>
  <c r="M92" i="13" s="1"/>
  <c r="O93" i="13"/>
  <c r="Q93" i="13"/>
  <c r="V93" i="13"/>
  <c r="V92" i="13" s="1"/>
  <c r="K96" i="13"/>
  <c r="G97" i="13"/>
  <c r="M97" i="13" s="1"/>
  <c r="I97" i="13"/>
  <c r="I96" i="13" s="1"/>
  <c r="K97" i="13"/>
  <c r="O97" i="13"/>
  <c r="O96" i="13" s="1"/>
  <c r="Q97" i="13"/>
  <c r="Q96" i="13" s="1"/>
  <c r="V97" i="13"/>
  <c r="G100" i="13"/>
  <c r="M100" i="13" s="1"/>
  <c r="I100" i="13"/>
  <c r="K100" i="13"/>
  <c r="O100" i="13"/>
  <c r="Q100" i="13"/>
  <c r="V100" i="13"/>
  <c r="V96" i="13" s="1"/>
  <c r="G106" i="13"/>
  <c r="M106" i="13"/>
  <c r="V106" i="13"/>
  <c r="G107" i="13"/>
  <c r="I107" i="13"/>
  <c r="I106" i="13" s="1"/>
  <c r="K107" i="13"/>
  <c r="K106" i="13" s="1"/>
  <c r="M107" i="13"/>
  <c r="O107" i="13"/>
  <c r="O106" i="13" s="1"/>
  <c r="Q107" i="13"/>
  <c r="Q106" i="13" s="1"/>
  <c r="V107" i="13"/>
  <c r="G113" i="13"/>
  <c r="G112" i="13" s="1"/>
  <c r="I113" i="13"/>
  <c r="K113" i="13"/>
  <c r="K112" i="13" s="1"/>
  <c r="M113" i="13"/>
  <c r="M112" i="13" s="1"/>
  <c r="O113" i="13"/>
  <c r="Q113" i="13"/>
  <c r="Q112" i="13" s="1"/>
  <c r="V113" i="13"/>
  <c r="V112" i="13" s="1"/>
  <c r="G117" i="13"/>
  <c r="M117" i="13" s="1"/>
  <c r="I117" i="13"/>
  <c r="I112" i="13" s="1"/>
  <c r="K117" i="13"/>
  <c r="O117" i="13"/>
  <c r="Q117" i="13"/>
  <c r="V117" i="13"/>
  <c r="G125" i="13"/>
  <c r="M125" i="13" s="1"/>
  <c r="I125" i="13"/>
  <c r="K125" i="13"/>
  <c r="O125" i="13"/>
  <c r="Q125" i="13"/>
  <c r="V125" i="13"/>
  <c r="G130" i="13"/>
  <c r="M130" i="13" s="1"/>
  <c r="I130" i="13"/>
  <c r="K130" i="13"/>
  <c r="O130" i="13"/>
  <c r="Q130" i="13"/>
  <c r="V130" i="13"/>
  <c r="G134" i="13"/>
  <c r="I134" i="13"/>
  <c r="K134" i="13"/>
  <c r="M134" i="13"/>
  <c r="O134" i="13"/>
  <c r="Q134" i="13"/>
  <c r="V134" i="13"/>
  <c r="G139" i="13"/>
  <c r="I139" i="13"/>
  <c r="K139" i="13"/>
  <c r="M139" i="13"/>
  <c r="O139" i="13"/>
  <c r="O112" i="13" s="1"/>
  <c r="Q139" i="13"/>
  <c r="V139" i="13"/>
  <c r="G140" i="13"/>
  <c r="I140" i="13"/>
  <c r="K140" i="13"/>
  <c r="M140" i="13"/>
  <c r="O140" i="13"/>
  <c r="Q140" i="13"/>
  <c r="V140" i="13"/>
  <c r="G141" i="13"/>
  <c r="I141" i="13"/>
  <c r="K141" i="13"/>
  <c r="M141" i="13"/>
  <c r="O141" i="13"/>
  <c r="Q141" i="13"/>
  <c r="V141" i="13"/>
  <c r="G149" i="13"/>
  <c r="M149" i="13" s="1"/>
  <c r="I149" i="13"/>
  <c r="K149" i="13"/>
  <c r="O149" i="13"/>
  <c r="Q149" i="13"/>
  <c r="V149" i="13"/>
  <c r="G157" i="13"/>
  <c r="V157" i="13"/>
  <c r="G158" i="13"/>
  <c r="M158" i="13" s="1"/>
  <c r="M157" i="13" s="1"/>
  <c r="I158" i="13"/>
  <c r="I157" i="13" s="1"/>
  <c r="K158" i="13"/>
  <c r="K157" i="13" s="1"/>
  <c r="O158" i="13"/>
  <c r="O157" i="13" s="1"/>
  <c r="Q158" i="13"/>
  <c r="Q157" i="13" s="1"/>
  <c r="V158" i="13"/>
  <c r="G160" i="13"/>
  <c r="I160" i="13"/>
  <c r="K160" i="13"/>
  <c r="M160" i="13"/>
  <c r="O160" i="13"/>
  <c r="Q160" i="13"/>
  <c r="V160" i="13"/>
  <c r="G161" i="13"/>
  <c r="I161" i="13"/>
  <c r="K161" i="13"/>
  <c r="M161" i="13"/>
  <c r="O161" i="13"/>
  <c r="Q161" i="13"/>
  <c r="V161" i="13"/>
  <c r="K165" i="13"/>
  <c r="Q165" i="13"/>
  <c r="G166" i="13"/>
  <c r="M166" i="13" s="1"/>
  <c r="I166" i="13"/>
  <c r="I165" i="13" s="1"/>
  <c r="K166" i="13"/>
  <c r="O166" i="13"/>
  <c r="O165" i="13" s="1"/>
  <c r="Q166" i="13"/>
  <c r="V166" i="13"/>
  <c r="V165" i="13" s="1"/>
  <c r="G167" i="13"/>
  <c r="M167" i="13" s="1"/>
  <c r="I167" i="13"/>
  <c r="K167" i="13"/>
  <c r="O167" i="13"/>
  <c r="Q167" i="13"/>
  <c r="V167" i="13"/>
  <c r="K168" i="13"/>
  <c r="Q168" i="13"/>
  <c r="G169" i="13"/>
  <c r="G168" i="13" s="1"/>
  <c r="I169" i="13"/>
  <c r="I168" i="13" s="1"/>
  <c r="K169" i="13"/>
  <c r="M169" i="13"/>
  <c r="M168" i="13" s="1"/>
  <c r="O169" i="13"/>
  <c r="O168" i="13" s="1"/>
  <c r="Q169" i="13"/>
  <c r="V169" i="13"/>
  <c r="V168" i="13" s="1"/>
  <c r="G176" i="13"/>
  <c r="I176" i="13"/>
  <c r="K176" i="13"/>
  <c r="M176" i="13"/>
  <c r="O176" i="13"/>
  <c r="Q176" i="13"/>
  <c r="V176" i="13"/>
  <c r="K180" i="13"/>
  <c r="Q180" i="13"/>
  <c r="G181" i="13"/>
  <c r="M181" i="13" s="1"/>
  <c r="M180" i="13" s="1"/>
  <c r="I181" i="13"/>
  <c r="I180" i="13" s="1"/>
  <c r="K181" i="13"/>
  <c r="O181" i="13"/>
  <c r="O180" i="13" s="1"/>
  <c r="Q181" i="13"/>
  <c r="V181" i="13"/>
  <c r="V180" i="13" s="1"/>
  <c r="G186" i="13"/>
  <c r="M186" i="13"/>
  <c r="V186" i="13"/>
  <c r="G187" i="13"/>
  <c r="I187" i="13"/>
  <c r="I186" i="13" s="1"/>
  <c r="K187" i="13"/>
  <c r="K186" i="13" s="1"/>
  <c r="M187" i="13"/>
  <c r="O187" i="13"/>
  <c r="O186" i="13" s="1"/>
  <c r="Q187" i="13"/>
  <c r="Q186" i="13" s="1"/>
  <c r="V187" i="13"/>
  <c r="I190" i="13"/>
  <c r="O190" i="13"/>
  <c r="G191" i="13"/>
  <c r="G190" i="13" s="1"/>
  <c r="I191" i="13"/>
  <c r="K191" i="13"/>
  <c r="K190" i="13" s="1"/>
  <c r="M191" i="13"/>
  <c r="M190" i="13" s="1"/>
  <c r="O191" i="13"/>
  <c r="Q191" i="13"/>
  <c r="Q190" i="13" s="1"/>
  <c r="V191" i="13"/>
  <c r="V190" i="13" s="1"/>
  <c r="G195" i="13"/>
  <c r="M195" i="13" s="1"/>
  <c r="I195" i="13"/>
  <c r="I194" i="13" s="1"/>
  <c r="K195" i="13"/>
  <c r="O195" i="13"/>
  <c r="O194" i="13" s="1"/>
  <c r="Q195" i="13"/>
  <c r="V195" i="13"/>
  <c r="V194" i="13" s="1"/>
  <c r="G201" i="13"/>
  <c r="M201" i="13" s="1"/>
  <c r="I201" i="13"/>
  <c r="K201" i="13"/>
  <c r="O201" i="13"/>
  <c r="Q201" i="13"/>
  <c r="V201" i="13"/>
  <c r="G207" i="13"/>
  <c r="I207" i="13"/>
  <c r="K207" i="13"/>
  <c r="M207" i="13"/>
  <c r="O207" i="13"/>
  <c r="Q207" i="13"/>
  <c r="Q194" i="13" s="1"/>
  <c r="V207" i="13"/>
  <c r="G211" i="13"/>
  <c r="I211" i="13"/>
  <c r="K211" i="13"/>
  <c r="M211" i="13"/>
  <c r="O211" i="13"/>
  <c r="Q211" i="13"/>
  <c r="V211" i="13"/>
  <c r="G215" i="13"/>
  <c r="I215" i="13"/>
  <c r="K215" i="13"/>
  <c r="M215" i="13"/>
  <c r="O215" i="13"/>
  <c r="Q215" i="13"/>
  <c r="V215" i="13"/>
  <c r="G220" i="13"/>
  <c r="M220" i="13" s="1"/>
  <c r="I220" i="13"/>
  <c r="K220" i="13"/>
  <c r="K194" i="13" s="1"/>
  <c r="O220" i="13"/>
  <c r="Q220" i="13"/>
  <c r="V220" i="13"/>
  <c r="G228" i="13"/>
  <c r="M228" i="13" s="1"/>
  <c r="I228" i="13"/>
  <c r="K228" i="13"/>
  <c r="O228" i="13"/>
  <c r="Q228" i="13"/>
  <c r="V228" i="13"/>
  <c r="G236" i="13"/>
  <c r="M236" i="13" s="1"/>
  <c r="I236" i="13"/>
  <c r="K236" i="13"/>
  <c r="O236" i="13"/>
  <c r="Q236" i="13"/>
  <c r="V236" i="13"/>
  <c r="G250" i="13"/>
  <c r="I250" i="13"/>
  <c r="K250" i="13"/>
  <c r="M250" i="13"/>
  <c r="O250" i="13"/>
  <c r="Q250" i="13"/>
  <c r="V250" i="13"/>
  <c r="O255" i="13"/>
  <c r="G256" i="13"/>
  <c r="G255" i="13" s="1"/>
  <c r="I256" i="13"/>
  <c r="K256" i="13"/>
  <c r="K255" i="13" s="1"/>
  <c r="M256" i="13"/>
  <c r="O256" i="13"/>
  <c r="Q256" i="13"/>
  <c r="Q255" i="13" s="1"/>
  <c r="V256" i="13"/>
  <c r="V255" i="13" s="1"/>
  <c r="G260" i="13"/>
  <c r="M260" i="13" s="1"/>
  <c r="I260" i="13"/>
  <c r="K260" i="13"/>
  <c r="O260" i="13"/>
  <c r="Q260" i="13"/>
  <c r="V260" i="13"/>
  <c r="G261" i="13"/>
  <c r="M261" i="13" s="1"/>
  <c r="I261" i="13"/>
  <c r="I255" i="13" s="1"/>
  <c r="K261" i="13"/>
  <c r="O261" i="13"/>
  <c r="Q261" i="13"/>
  <c r="V261" i="13"/>
  <c r="G264" i="13"/>
  <c r="V264" i="13"/>
  <c r="G265" i="13"/>
  <c r="I265" i="13"/>
  <c r="I264" i="13" s="1"/>
  <c r="K265" i="13"/>
  <c r="K264" i="13" s="1"/>
  <c r="M265" i="13"/>
  <c r="O265" i="13"/>
  <c r="O264" i="13" s="1"/>
  <c r="Q265" i="13"/>
  <c r="Q264" i="13" s="1"/>
  <c r="V265" i="13"/>
  <c r="G266" i="13"/>
  <c r="I266" i="13"/>
  <c r="K266" i="13"/>
  <c r="M266" i="13"/>
  <c r="O266" i="13"/>
  <c r="Q266" i="13"/>
  <c r="V266" i="13"/>
  <c r="G267" i="13"/>
  <c r="I267" i="13"/>
  <c r="K267" i="13"/>
  <c r="M267" i="13"/>
  <c r="M264" i="13" s="1"/>
  <c r="O267" i="13"/>
  <c r="Q267" i="13"/>
  <c r="V267" i="13"/>
  <c r="K268" i="13"/>
  <c r="Q268" i="13"/>
  <c r="G269" i="13"/>
  <c r="M269" i="13" s="1"/>
  <c r="M268" i="13" s="1"/>
  <c r="I269" i="13"/>
  <c r="I268" i="13" s="1"/>
  <c r="K269" i="13"/>
  <c r="O269" i="13"/>
  <c r="O268" i="13" s="1"/>
  <c r="Q269" i="13"/>
  <c r="V269" i="13"/>
  <c r="V268" i="13" s="1"/>
  <c r="AE273" i="13"/>
  <c r="G32" i="12"/>
  <c r="BA30" i="12"/>
  <c r="BA28" i="12"/>
  <c r="BA26" i="12"/>
  <c r="BA21" i="12"/>
  <c r="BA19" i="12"/>
  <c r="BA17" i="12"/>
  <c r="BA15" i="12"/>
  <c r="BA13" i="12"/>
  <c r="BA11" i="12"/>
  <c r="G8" i="12"/>
  <c r="G9" i="12"/>
  <c r="M9" i="12" s="1"/>
  <c r="M8" i="12" s="1"/>
  <c r="I9" i="12"/>
  <c r="K9" i="12"/>
  <c r="K8" i="12" s="1"/>
  <c r="O9" i="12"/>
  <c r="O8" i="12" s="1"/>
  <c r="Q9" i="12"/>
  <c r="Q8" i="12" s="1"/>
  <c r="V9" i="12"/>
  <c r="V8" i="12" s="1"/>
  <c r="G12" i="12"/>
  <c r="I12" i="12"/>
  <c r="K12" i="12"/>
  <c r="M12" i="12"/>
  <c r="O12" i="12"/>
  <c r="Q12" i="12"/>
  <c r="V12" i="12"/>
  <c r="G14" i="12"/>
  <c r="I14" i="12"/>
  <c r="K14" i="12"/>
  <c r="M14" i="12"/>
  <c r="O14" i="12"/>
  <c r="Q14" i="12"/>
  <c r="V14" i="12"/>
  <c r="G16" i="12"/>
  <c r="I16" i="12"/>
  <c r="K16" i="12"/>
  <c r="M16" i="12"/>
  <c r="O16" i="12"/>
  <c r="Q16" i="12"/>
  <c r="V16" i="12"/>
  <c r="G18" i="12"/>
  <c r="M18" i="12" s="1"/>
  <c r="I18" i="12"/>
  <c r="K18" i="12"/>
  <c r="O18" i="12"/>
  <c r="Q18" i="12"/>
  <c r="V18" i="12"/>
  <c r="G20" i="12"/>
  <c r="M20" i="12" s="1"/>
  <c r="I20" i="12"/>
  <c r="I8" i="12" s="1"/>
  <c r="K20" i="12"/>
  <c r="O20" i="12"/>
  <c r="Q20" i="12"/>
  <c r="V20" i="12"/>
  <c r="G22" i="12"/>
  <c r="V22" i="12"/>
  <c r="G23" i="12"/>
  <c r="I23" i="12"/>
  <c r="I22" i="12" s="1"/>
  <c r="K23" i="12"/>
  <c r="K22" i="12" s="1"/>
  <c r="M23" i="12"/>
  <c r="O23" i="12"/>
  <c r="O22" i="12" s="1"/>
  <c r="Q23" i="12"/>
  <c r="Q22" i="12" s="1"/>
  <c r="V23" i="12"/>
  <c r="G25" i="12"/>
  <c r="I25" i="12"/>
  <c r="K25" i="12"/>
  <c r="M25" i="12"/>
  <c r="O25" i="12"/>
  <c r="Q25" i="12"/>
  <c r="V25" i="12"/>
  <c r="G27" i="12"/>
  <c r="I27" i="12"/>
  <c r="K27" i="12"/>
  <c r="M27" i="12"/>
  <c r="O27" i="12"/>
  <c r="Q27" i="12"/>
  <c r="V27" i="12"/>
  <c r="G29" i="12"/>
  <c r="M29" i="12" s="1"/>
  <c r="I29" i="12"/>
  <c r="K29" i="12"/>
  <c r="O29" i="12"/>
  <c r="Q29" i="12"/>
  <c r="V29" i="12"/>
  <c r="AE32" i="12"/>
  <c r="AF32" i="12"/>
  <c r="I19" i="1"/>
  <c r="I18" i="1"/>
  <c r="I17" i="1"/>
  <c r="F49" i="1"/>
  <c r="G23" i="1" s="1"/>
  <c r="G49" i="1"/>
  <c r="G25" i="1" s="1"/>
  <c r="A25" i="1" s="1"/>
  <c r="A26" i="1" s="1"/>
  <c r="G26" i="1" s="1"/>
  <c r="H48" i="1"/>
  <c r="I48" i="1" s="1"/>
  <c r="H47" i="1"/>
  <c r="I47" i="1" s="1"/>
  <c r="H44" i="1"/>
  <c r="I44" i="1" s="1"/>
  <c r="H43" i="1"/>
  <c r="I43" i="1" s="1"/>
  <c r="H42" i="1"/>
  <c r="H40" i="1"/>
  <c r="I40" i="1" s="1"/>
  <c r="J28" i="1"/>
  <c r="J26" i="1"/>
  <c r="G38" i="1"/>
  <c r="F38" i="1"/>
  <c r="J23" i="1"/>
  <c r="J24" i="1"/>
  <c r="J25" i="1"/>
  <c r="J27" i="1"/>
  <c r="E24" i="1"/>
  <c r="E26" i="1"/>
  <c r="I16" i="1" l="1"/>
  <c r="I21" i="1" s="1"/>
  <c r="I84" i="1"/>
  <c r="J83" i="1" s="1"/>
  <c r="H41" i="1"/>
  <c r="I41" i="1" s="1"/>
  <c r="A23" i="1"/>
  <c r="A24" i="1" s="1"/>
  <c r="G24" i="1" s="1"/>
  <c r="A27" i="1" s="1"/>
  <c r="A29" i="1" s="1"/>
  <c r="G29" i="1" s="1"/>
  <c r="G27" i="1" s="1"/>
  <c r="G28" i="1"/>
  <c r="M8" i="15"/>
  <c r="M22" i="15"/>
  <c r="M33" i="14"/>
  <c r="M75" i="14"/>
  <c r="M60" i="14" s="1"/>
  <c r="M93" i="14"/>
  <c r="M92" i="14" s="1"/>
  <c r="M194" i="13"/>
  <c r="M165" i="13"/>
  <c r="M77" i="13"/>
  <c r="M21" i="13"/>
  <c r="M255" i="13"/>
  <c r="M96" i="13"/>
  <c r="G268" i="13"/>
  <c r="G194" i="13"/>
  <c r="G180" i="13"/>
  <c r="G165" i="13"/>
  <c r="G77" i="13"/>
  <c r="G96" i="13"/>
  <c r="G37" i="13"/>
  <c r="M42" i="13"/>
  <c r="M37" i="13" s="1"/>
  <c r="M22" i="12"/>
  <c r="J40" i="1"/>
  <c r="J48" i="1"/>
  <c r="J46" i="1"/>
  <c r="J44" i="1"/>
  <c r="J41" i="1"/>
  <c r="J39" i="1"/>
  <c r="J49" i="1" s="1"/>
  <c r="J47" i="1"/>
  <c r="J45" i="1"/>
  <c r="J43" i="1"/>
  <c r="H49" i="1"/>
  <c r="J69" i="1" l="1"/>
  <c r="J64" i="1"/>
  <c r="J81" i="1"/>
  <c r="J59" i="1"/>
  <c r="J56" i="1"/>
  <c r="J80" i="1"/>
  <c r="J77" i="1"/>
  <c r="J82" i="1"/>
  <c r="J73" i="1"/>
  <c r="J63" i="1"/>
  <c r="J74" i="1"/>
  <c r="J70" i="1"/>
  <c r="J71" i="1"/>
  <c r="J66" i="1"/>
  <c r="J67" i="1"/>
  <c r="J62" i="1"/>
  <c r="J57" i="1"/>
  <c r="J61" i="1"/>
  <c r="J75" i="1"/>
  <c r="J60" i="1"/>
  <c r="J79" i="1"/>
  <c r="J68" i="1"/>
  <c r="J76" i="1"/>
  <c r="J58" i="1"/>
  <c r="J65" i="1"/>
  <c r="J72" i="1"/>
  <c r="J78" i="1"/>
  <c r="J8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Kynyking</author>
  </authors>
  <commentList>
    <comment ref="S6" authorId="0" shapeId="0" xr:uid="{5884AF8A-AB15-4F58-BD6C-914A97553471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66452C6-14CD-41B6-B011-763212160394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Kynyking</author>
  </authors>
  <commentList>
    <comment ref="S6" authorId="0" shapeId="0" xr:uid="{A1F51A8A-909F-4683-BD9A-A85DCB40AEE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BD7D9AE-C525-4C90-8D26-77C1FB722D9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Kynyking</author>
  </authors>
  <commentList>
    <comment ref="S6" authorId="0" shapeId="0" xr:uid="{AB0EF1AD-8B43-46DE-AED3-3ED1CCC1915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C0728776-69D3-4E02-B602-86631BB0802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Kynyking</author>
  </authors>
  <commentList>
    <comment ref="S6" authorId="0" shapeId="0" xr:uid="{9CA2C677-BD34-46C1-90D3-B205361E236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265A95C-71E5-4E35-A723-2BD0E4E33FC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<sst xmlns="http://schemas.openxmlformats.org/spreadsheetml/2006/main" count="1881" uniqueCount="586">
  <si>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</si>
  <si>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</si>
  <si>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</si>
  <si>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</si>
  <si>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</si>
  <si>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</si>
  <si>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</si>
  <si>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</si>
  <si>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</si>
  <si>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</si>
  <si>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</si>
  <si>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</si>
  <si>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</si>
  <si>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</si>
  <si>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</si>
  <si>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</si>
  <si>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</si>
  <si>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</si>
  <si>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</si>
  <si>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</si>
  <si>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</si>
  <si>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</si>
  <si>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</si>
  <si>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</si>
  <si>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</si>
  <si>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</si>
  <si>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</si>
  <si>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</si>
  <si>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</si>
  <si>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</si>
  <si>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</si>
  <si>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</si>
  <si>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</si>
  <si>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</si>
  <si>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</si>
  <si>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</si>
  <si>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</si>
  <si>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</si>
  <si>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</si>
  <si>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</si>
  <si>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</si>
  <si>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</si>
  <si>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</si>
  <si>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2287b</t>
  </si>
  <si>
    <t>Centrum sociálních služeb, Žďár nad Sázavou_vyvolané investice</t>
  </si>
  <si>
    <t>Město Žďár nad Sázavou</t>
  </si>
  <si>
    <t>Žižkova 227/1</t>
  </si>
  <si>
    <t>Žďár nad Sázavou-Žďár nad Sázavou 1</t>
  </si>
  <si>
    <t>59101</t>
  </si>
  <si>
    <t>00295841</t>
  </si>
  <si>
    <t>CZ00295841</t>
  </si>
  <si>
    <t>Ing. Milan Pelikán</t>
  </si>
  <si>
    <t>Lučiny 1186/1</t>
  </si>
  <si>
    <t>18117422</t>
  </si>
  <si>
    <t>CZ6210150133</t>
  </si>
  <si>
    <t>24.3.2021</t>
  </si>
  <si>
    <t>Stavba</t>
  </si>
  <si>
    <t>Ostatní a vedlejší náklady</t>
  </si>
  <si>
    <t>00</t>
  </si>
  <si>
    <t>Vedlejší a ostatní náklady</t>
  </si>
  <si>
    <t>Stavební objekt</t>
  </si>
  <si>
    <t>SO 01</t>
  </si>
  <si>
    <t>Hlavní objekt</t>
  </si>
  <si>
    <t>D.1.1.</t>
  </si>
  <si>
    <t>Hlavní objekt_služebna MP</t>
  </si>
  <si>
    <t>SO 02</t>
  </si>
  <si>
    <t>Zpevněné plochy</t>
  </si>
  <si>
    <t>SO 02.2</t>
  </si>
  <si>
    <t>Oprava ulice "Dvořákova"</t>
  </si>
  <si>
    <t>SO 05</t>
  </si>
  <si>
    <t>Přípojky inženýrských sítí</t>
  </si>
  <si>
    <t>SO 05.4</t>
  </si>
  <si>
    <t>Přípojka el.energie NN</t>
  </si>
  <si>
    <t>Celkem za stavbu</t>
  </si>
  <si>
    <t>CZK</t>
  </si>
  <si>
    <t>Rekapitulace dílů</t>
  </si>
  <si>
    <t>Typ dílu</t>
  </si>
  <si>
    <t>1</t>
  </si>
  <si>
    <t>Zemní práce</t>
  </si>
  <si>
    <t>3.1</t>
  </si>
  <si>
    <t>Překlady</t>
  </si>
  <si>
    <t>311</t>
  </si>
  <si>
    <t>Sádrokartonové konstrukce</t>
  </si>
  <si>
    <t>34</t>
  </si>
  <si>
    <t>Stěny a příčky</t>
  </si>
  <si>
    <t>4</t>
  </si>
  <si>
    <t>Vodorovné konstrukce</t>
  </si>
  <si>
    <t>5</t>
  </si>
  <si>
    <t>Komunikace</t>
  </si>
  <si>
    <t>61</t>
  </si>
  <si>
    <t>Upravy povrchů vnitřní</t>
  </si>
  <si>
    <t>63</t>
  </si>
  <si>
    <t>Podlahy a podlahové konstrukce</t>
  </si>
  <si>
    <t>9</t>
  </si>
  <si>
    <t>Ostatní konstrukce, bourání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</si>
  <si>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</si>
  <si>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</si>
  <si>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</si>
  <si>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</si>
  <si>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</si>
  <si>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</si>
  <si>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99</t>
  </si>
  <si>
    <t>Staveništní přesun hmot</t>
  </si>
  <si>
    <t>713</t>
  </si>
  <si>
    <t>Izolace tepelné</t>
  </si>
  <si>
    <t>733</t>
  </si>
  <si>
    <t>Rozvod potrubí</t>
  </si>
  <si>
    <t>734</t>
  </si>
  <si>
    <t>Armatury</t>
  </si>
  <si>
    <t>735</t>
  </si>
  <si>
    <t>Otopná tělesa</t>
  </si>
  <si>
    <t>766</t>
  </si>
  <si>
    <t>Konstrukce truhlářské</t>
  </si>
  <si>
    <t>7661</t>
  </si>
  <si>
    <t>Výplně otvorů vnitřní</t>
  </si>
  <si>
    <t>769</t>
  </si>
  <si>
    <t>Otvorové prvky z plastu</t>
  </si>
  <si>
    <t>776</t>
  </si>
  <si>
    <t>Podlahy povlakové</t>
  </si>
  <si>
    <t>784</t>
  </si>
  <si>
    <t>Malby</t>
  </si>
  <si>
    <t>M21</t>
  </si>
  <si>
    <t>Elektromontáže</t>
  </si>
  <si>
    <t>M21.5</t>
  </si>
  <si>
    <t>Svítidla vč.zdrojů</t>
  </si>
  <si>
    <t>M46</t>
  </si>
  <si>
    <t>Zemní práce při montážích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</si>
  <si>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</si>
  <si>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</si>
  <si>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</si>
  <si>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</si>
  <si>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</si>
  <si>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</si>
  <si>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</si>
  <si>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</si>
  <si>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</si>
  <si>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</si>
  <si>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</si>
  <si>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</si>
  <si>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</si>
  <si>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</si>
  <si>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</si>
  <si>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</si>
  <si>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</si>
  <si>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</si>
  <si>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</si>
  <si>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</si>
  <si>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</si>
  <si>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</si>
  <si>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</si>
  <si>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</si>
  <si>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</si>
  <si>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</si>
  <si>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</si>
  <si>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</si>
  <si>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</si>
  <si>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</si>
  <si>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</si>
  <si>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</si>
  <si>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</si>
  <si>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</si>
  <si>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005111020R</t>
  </si>
  <si>
    <t>Vytyčení stavby</t>
  </si>
  <si>
    <t>Soubor</t>
  </si>
  <si>
    <t>RTS 21/ I</t>
  </si>
  <si>
    <t>Indiv</t>
  </si>
  <si>
    <t>VRN</t>
  </si>
  <si>
    <t>POL99_8</t>
  </si>
  <si>
    <t>POP</t>
  </si>
  <si>
    <t>Vyhotovení protokolu o vytyčení stavby se seznamem souřadnic vytyčených bodů a jejich polohopisnými (S-JTSK) a výškopisnými (Bpv) hodnotami.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</si>
  <si>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</si>
  <si>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</si>
  <si>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</si>
  <si>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005121010R</t>
  </si>
  <si>
    <t>Vybudování zařízení staveniště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</si>
  <si>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staveniště, zřízení mobilního WC, šaten, umýváren apod.</t>
  </si>
  <si>
    <t>005121020R</t>
  </si>
  <si>
    <t xml:space="preserve">Provoz zařízení staveniště </t>
  </si>
  <si>
    <t>Náklady na vybavení objektů zařízení staveniště, náklady na energie spotřebované dodavatelem v rámci provozu zařízení staveniště, náklady na spotřebovanou energii během výstavby, elektro, vodné stočné, náklady na potřebný úklid v prostorách zařízení staveniště, náklady na nutnou údržbu a opravy na objektech zařízení staveniště a na přípojkách energií, provoz mobilního WC, šaten, umýváren apod.</t>
  </si>
  <si>
    <t>005121030R</t>
  </si>
  <si>
    <t>Odstranění zařízení staveniště</t>
  </si>
  <si>
    <t>Odstranění objektů zařízení staveniště včetně přípojek energií, mobilního WC, šaten, umýváren a jejich odvoz. Položka zahrnuje i náklady na úpravu povrchů po odstranění zařízení staveniště a úklid ploch, na kterých bylo zařízení staveniště provozováno.</t>
  </si>
  <si>
    <t>00523  R</t>
  </si>
  <si>
    <t>Zkoušky a revize</t>
  </si>
  <si>
    <t>Náklady zhotovitele, související s prováděním zkoušek a revizí předepsaných technickými normami nebo objednatelem a které jsou pro provedení díla nezbytné.</t>
  </si>
  <si>
    <t>0007T</t>
  </si>
  <si>
    <t>Zkoušky únosnosti pláně</t>
  </si>
  <si>
    <t>Vlastní</t>
  </si>
  <si>
    <t>Zkouška únosnosti zeminy na požadovaných 45 MPa dle skladby konstrukcí</t>
  </si>
  <si>
    <t>00896T</t>
  </si>
  <si>
    <t>Oplocení staveniště po celou dobu výstavby</t>
  </si>
  <si>
    <t>Náklady spojené s vybudování, provozem a odstraněním mobilního oplocení po celou dobu výstavby objektu.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</si>
  <si>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</si>
  <si>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</si>
  <si>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</si>
  <si>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</si>
  <si>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</si>
  <si>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 Požadovaný počet_2x tištěné, 2x elektronicky.</t>
  </si>
  <si>
    <t>SUM</t>
  </si>
  <si>
    <t>Geodetické zaměření rohů stavby, stabilizace bodů a sestavení laviček.</t>
  </si>
  <si>
    <t>END</t>
  </si>
  <si>
    <t>Položkový soupis prací a dodávek</t>
  </si>
  <si>
    <t>317168112R00</t>
  </si>
  <si>
    <t>Překlady keramické montáž a dodávka nenosné, délky 1250 mm, šířky 115 mm, výšky 71 mm</t>
  </si>
  <si>
    <t>kus</t>
  </si>
  <si>
    <t>801-1</t>
  </si>
  <si>
    <t>RTS 18/ II</t>
  </si>
  <si>
    <t>Práce</t>
  </si>
  <si>
    <t>POL1_1</t>
  </si>
  <si>
    <t xml:space="preserve">dle výpisu překladů na výkrese č.D.1.1.02 : </t>
  </si>
  <si>
    <t>VV</t>
  </si>
  <si>
    <t>1,00</t>
  </si>
  <si>
    <t>342264051RT1</t>
  </si>
  <si>
    <t>Podhledy na kovové konstrukci opláštěné deskami sádrokartonovými nosná konstrukce z profilů CD s přímým uchycením 1x deska, tloušťky 12,5 mm, standard, bez izolace</t>
  </si>
  <si>
    <t>m2</t>
  </si>
  <si>
    <t xml:space="preserve">SDK podhledy v 2.NP : </t>
  </si>
  <si>
    <t xml:space="preserve">M209 : </t>
  </si>
  <si>
    <t>12,34</t>
  </si>
  <si>
    <t>342264091R00</t>
  </si>
  <si>
    <t>Příplatky k podhledům sádrokartonovým příplatek k podhledu sádrokartonovému za tloušťku desek 15 mm</t>
  </si>
  <si>
    <t>342248120R00</t>
  </si>
  <si>
    <t>Příčky z tvárnic pálených Příčky z tvárnic pálených AKU tloušťky 115 mm, tepelný odpor 0,36 m2K/W, zvuková neprůzvučnost 47 dB, součinitel prostupu tepla U=1,65 W/m2.K</t>
  </si>
  <si>
    <t>jednoduché nebo příčky zděné do svislé dřevěné, cihelné, betonové nebo ocelové konstrukce na jakoukoliv maltu vápenocementovou (MVC) nebo cementovou (MC),</t>
  </si>
  <si>
    <t>SPI</t>
  </si>
  <si>
    <t xml:space="preserve">příčky AKU tl.115 mm : </t>
  </si>
  <si>
    <t xml:space="preserve">2.NP : </t>
  </si>
  <si>
    <t>2,90*3,00</t>
  </si>
  <si>
    <t xml:space="preserve">odpočet otvorů : </t>
  </si>
  <si>
    <t>-1*(0,90*2,02)</t>
  </si>
  <si>
    <t>342668111R00</t>
  </si>
  <si>
    <t>Těsnění styku příčky se stávající stěnou PU pěnou</t>
  </si>
  <si>
    <t>m</t>
  </si>
  <si>
    <t>801-4</t>
  </si>
  <si>
    <t>2,90</t>
  </si>
  <si>
    <t>342948111R00</t>
  </si>
  <si>
    <t>Kotvení příček ke konstrukci kotvami na hmoždinky</t>
  </si>
  <si>
    <t>Včetně dodávky kotev a spojovacího materiálu.</t>
  </si>
  <si>
    <t xml:space="preserve">příčky v 2.NP : </t>
  </si>
  <si>
    <t>2*3,00</t>
  </si>
  <si>
    <t>610991111R00</t>
  </si>
  <si>
    <t>Zakrývání výplní vnitřních otvorů, předmětů apod. fólií Pe 0,05-0,2 mm</t>
  </si>
  <si>
    <t>které se zřizují před úpravami povrchu, a obalení osazených dveřních zárubní před znečištěním při úpravách povrchu nástřikem plastických maltovin včetně pozdějšího odkrytí,</t>
  </si>
  <si>
    <t xml:space="preserve">okno O1  : </t>
  </si>
  <si>
    <t>1*(0,90*2,25)</t>
  </si>
  <si>
    <t>612425931RT2</t>
  </si>
  <si>
    <t>Omítka vápenná vnitřního ostění omítkou štukovou</t>
  </si>
  <si>
    <t>okenního nebo dveřního, z pomocného pracovního lešení o výšce podlahy do 1900 mm a pro zatížení do 1,5 kPa,</t>
  </si>
  <si>
    <t xml:space="preserve">kolelm oken a dveří v obvodovém zdivu 1.NP : </t>
  </si>
  <si>
    <t xml:space="preserve">kolem oken O1 : </t>
  </si>
  <si>
    <t>Začátek provozního součtu</t>
  </si>
  <si>
    <t xml:space="preserve">  1*(2*2,25+0,90)</t>
  </si>
  <si>
    <t>Konec provozního součtu</t>
  </si>
  <si>
    <t>5,40*0,25</t>
  </si>
  <si>
    <t xml:space="preserve">kolem okna O19 : </t>
  </si>
  <si>
    <t xml:space="preserve">  2*1,50+1,10</t>
  </si>
  <si>
    <t>4,10*0,20</t>
  </si>
  <si>
    <t>612473182R00</t>
  </si>
  <si>
    <t>Omítky vnitřní zdiva ze suchých směsí štukové, strojně</t>
  </si>
  <si>
    <t>omítka vápenocementová, strojně nebo ručně nanášená v podlaží i ve schodišti na jakýkoliv druh podkladu, kompletní souvrství</t>
  </si>
  <si>
    <t xml:space="preserve">stěny 2.NP : </t>
  </si>
  <si>
    <t>(2*4,255+2*2,90)*2,85</t>
  </si>
  <si>
    <t>-0,80*1,97</t>
  </si>
  <si>
    <t>-1,10*1,50</t>
  </si>
  <si>
    <t>-0,90*2,25</t>
  </si>
  <si>
    <t>612473185R00</t>
  </si>
  <si>
    <t>Omítky vnitřní zdiva ze suchých směsí příplatek za zabudované omítníky v ploše stěn</t>
  </si>
  <si>
    <t>613473115R00</t>
  </si>
  <si>
    <t>Omítky vnitřní pilířů a sloupů ze suchých směsí příplatky za zabudované rohovníky</t>
  </si>
  <si>
    <t>s plochami rovnými, omítka vápenocementová, strojně nebo ručně nanášená, kompletní souvrství</t>
  </si>
  <si>
    <t>1*(2*2,25+0,90)</t>
  </si>
  <si>
    <t xml:space="preserve">kolem oken a dveří ve vnitřním zdivu 2.NP : </t>
  </si>
  <si>
    <t>2*1,50+2*1,10</t>
  </si>
  <si>
    <t>612-001</t>
  </si>
  <si>
    <t>D+M začišťovací plastové lišty</t>
  </si>
  <si>
    <t>632411150RU1</t>
  </si>
  <si>
    <t>Potěr ze suchých směsí samonivelační anhydritový, tloušťky 50 mm, bez penetrace</t>
  </si>
  <si>
    <t>s rozprostřením a uhlazením</t>
  </si>
  <si>
    <t xml:space="preserve">Skladba P2 : </t>
  </si>
  <si>
    <t xml:space="preserve">plovoucí betonová deska tl.47 až 49 mm : </t>
  </si>
  <si>
    <t xml:space="preserve">tloušťka dle skladby podlah : </t>
  </si>
  <si>
    <t>632441491R00</t>
  </si>
  <si>
    <t xml:space="preserve">Potěr litý anhydritový broušení anhydritových potěrů </t>
  </si>
  <si>
    <t>dovoz směsi, doprava pomocí šnekového čerpadla, lití hadicí na plochu, dvojí (křížem vedené) rozvlnění hrazdami</t>
  </si>
  <si>
    <t>941955001R00</t>
  </si>
  <si>
    <t>Lešení lehké pracovní pomocné pomocné, o výšce lešeňové podlahy do 1,2 m</t>
  </si>
  <si>
    <t>800-3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</si>
  <si>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</si>
  <si>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</si>
  <si>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952901110R00</t>
  </si>
  <si>
    <t>Čištění budov mytím vnějších ploch oken a dveří</t>
  </si>
  <si>
    <t xml:space="preserve">okna O1 : </t>
  </si>
  <si>
    <t xml:space="preserve">  1*(0,90*2,25)</t>
  </si>
  <si>
    <t>2,025*2</t>
  </si>
  <si>
    <t>998011002R00</t>
  </si>
  <si>
    <t>Přesun hmot pro budovy s nosnou konstrukcí zděnou výšky přes 6 do 12 m</t>
  </si>
  <si>
    <t>t</t>
  </si>
  <si>
    <t>Přesun hmot</t>
  </si>
  <si>
    <t>POL7_</t>
  </si>
  <si>
    <t>přesun hmot pro budovy občanské výstavby (JKSO 801), budovy pro bydlení (JKSO 803) budovy pro výrobu a služby (JKSO 812) s nosnou svislou konstrukcí zděnou z cihel nebo tvárnic nebo kovovou</t>
  </si>
  <si>
    <t xml:space="preserve">Hmotnosti z položek s pořadovými čísly: : </t>
  </si>
  <si>
    <t xml:space="preserve">1,2,3,4,5,6,7,8,9,10,11,13,15,16,17, : </t>
  </si>
  <si>
    <t>Součet: : 3,59235</t>
  </si>
  <si>
    <t>713111221RK6</t>
  </si>
  <si>
    <t>Montáž tepelné izolace stropů parotěsná zábrana zavěšených podhledů s přelepením spojů, včetně dodávky fólie</t>
  </si>
  <si>
    <t>800-713</t>
  </si>
  <si>
    <t>POL1_7</t>
  </si>
  <si>
    <t>713121121RT1</t>
  </si>
  <si>
    <t>Montáž tepelné izolace podlah  dvouvrstvá, bez dodávky materiálu</t>
  </si>
  <si>
    <t xml:space="preserve">kročejová izolace tl.40 mm : </t>
  </si>
  <si>
    <t xml:space="preserve">tepelná izolace EPS 100 tl.50 mm : </t>
  </si>
  <si>
    <t>713191100RT9</t>
  </si>
  <si>
    <t>Izolace tepelné běžných konstrukcí - doplňky položení separační fólie, včetně dodávky PE fólie</t>
  </si>
  <si>
    <t xml:space="preserve">separační PE fólie : </t>
  </si>
  <si>
    <t>713191221R00</t>
  </si>
  <si>
    <t>Izolace tepelné běžných konstrukcí - doplňky obložení stěn pásky 100 mm, včetně dodávky materiálu</t>
  </si>
  <si>
    <t>2*4,255+2*2,90</t>
  </si>
  <si>
    <t>998713102R00</t>
  </si>
  <si>
    <t>Přesun hmot pro izolace tepelné v objektech výšky do 12 m</t>
  </si>
  <si>
    <t>POL1_</t>
  </si>
  <si>
    <t>50 m vodorovně</t>
  </si>
  <si>
    <t xml:space="preserve">19,21,22,24,25,26, : </t>
  </si>
  <si>
    <t>Součet: : 0,03982</t>
  </si>
  <si>
    <t>713-001</t>
  </si>
  <si>
    <t>Montáž tepelné izolace,  (včetně spojek a pomocného materiálu)</t>
  </si>
  <si>
    <t>713-002</t>
  </si>
  <si>
    <t>Tepelná izolace standardL tl.20 mm pro DN18, Tepelná vodivost (10 oC): menší než 0,040 W/(mK)</t>
  </si>
  <si>
    <t>28375766.A</t>
  </si>
  <si>
    <t>deska izolační EPS 100; pěnový polystyren; povrch hladký; součinitel tepelné vodivosti 0,037 W/mK; obj. hmotnost 20,00 kg/m3</t>
  </si>
  <si>
    <t>m3</t>
  </si>
  <si>
    <t>SPCM</t>
  </si>
  <si>
    <t>Specifikace</t>
  </si>
  <si>
    <t>POL3_7</t>
  </si>
  <si>
    <t xml:space="preserve">  12,34</t>
  </si>
  <si>
    <t>12,34*0,05*1,02</t>
  </si>
  <si>
    <t>28376064</t>
  </si>
  <si>
    <t>deska izolační kročejová; pěnový polystyren; rovná hrana; tl. 40,0 mm; tl. po zatížení 37,0 mm; součinitel tepelné vodivosti 0,044 W/mK; R = 0,910 m2K/W</t>
  </si>
  <si>
    <t>12,34*1,02</t>
  </si>
  <si>
    <t>733178112RT1</t>
  </si>
  <si>
    <t>Vícevrstvé potrubí polyetylén, hliníková vrstva, polyetytylén vícevrstvé polyetylen-hliníkové potrubí PEX/AL/PEX, D 16 mm, s 2,0 mm, PN 10, lisovaný spoj s mosaznými tvarovkami</t>
  </si>
  <si>
    <t>800-731</t>
  </si>
  <si>
    <t>včetně tvarovek, bez zednických výpomocí</t>
  </si>
  <si>
    <t>733190106R00</t>
  </si>
  <si>
    <t>Tlakové zkoušky potrubí ocelových závitových, plastových, měděných do DN 32</t>
  </si>
  <si>
    <t>998733101R00</t>
  </si>
  <si>
    <t>Přesun hmot pro rozvody potrubí v objektech výšky do 6 m</t>
  </si>
  <si>
    <t xml:space="preserve">28, : </t>
  </si>
  <si>
    <t>Součet: : 0,00574</t>
  </si>
  <si>
    <t>734-002</t>
  </si>
  <si>
    <t>Připojovací armatura H-ventil Rp 1/2"x3/4 EK, rohová pro spodní připojení ot. tělesa</t>
  </si>
  <si>
    <t>734-003</t>
  </si>
  <si>
    <t>Termostatická hlavice s vestavěným čidlem, s ochranou proti zcizení pro M30x1,5</t>
  </si>
  <si>
    <t>735157663R00</t>
  </si>
  <si>
    <t>Otopná tělesa panelová počet desek 2, počet přídavných přestupných ploch 2, výška 600 mm, délka 700 mm, provedení ventil kompakt, pravé spodní připojení, s nuceným oběhem, čelní deska profilovaná, včetně dodávky materiálu</t>
  </si>
  <si>
    <t xml:space="preserve">Deskové otopné těleso se spodním středovým připojením a regulačním ventilem vpravo : </t>
  </si>
  <si>
    <t xml:space="preserve">s vestavěnou ventilovou vložkou s přednastavením : </t>
  </si>
  <si>
    <t xml:space="preserve">kv=0,05-0,75 m3/h (ventil s termostatickou hlavicí) : </t>
  </si>
  <si>
    <t xml:space="preserve">s pravým spodním připojením G1/2" rozteč 50 mm. : </t>
  </si>
  <si>
    <t xml:space="preserve">max. provozní přetlak 1,0 MPa : </t>
  </si>
  <si>
    <t>998735101R00</t>
  </si>
  <si>
    <t>Přesun hmot pro otopná tělesa v objektech výšky do 6 m</t>
  </si>
  <si>
    <t xml:space="preserve">33, : </t>
  </si>
  <si>
    <t>Součet: : 0,02541</t>
  </si>
  <si>
    <t>019/T</t>
  </si>
  <si>
    <t>D+M vnitřní parapet 1100x200 mm</t>
  </si>
  <si>
    <t xml:space="preserve">materiál_dřevotř. tl. 18 mm + plast. koncové krytky  : </t>
  </si>
  <si>
    <t xml:space="preserve">povrch_postforming, laminát CPL, barva bílá, krytky bílé  : </t>
  </si>
  <si>
    <t xml:space="preserve">přesná specifikace dle výpisu truhlářských výrobků  : </t>
  </si>
  <si>
    <t>021L/T</t>
  </si>
  <si>
    <t>D+M dveře vnitřní dřevěné 800x1970 mm, vč. zárubně a kování, EW 15 DP3 + C</t>
  </si>
  <si>
    <t xml:space="preserve">přesná specifikace dle výpisu vnitřních dveří  : </t>
  </si>
  <si>
    <t>019/O</t>
  </si>
  <si>
    <t>D+M okno plastové 1100x1500 mm</t>
  </si>
  <si>
    <t xml:space="preserve">přesná specifikace dle výpisu oken  : </t>
  </si>
  <si>
    <t>776101115R00</t>
  </si>
  <si>
    <t>Přípravné práce vyrovnání podkladů samonivelační hmotou</t>
  </si>
  <si>
    <t>800-775</t>
  </si>
  <si>
    <t>položky neobsahují žádný materiál</t>
  </si>
  <si>
    <t xml:space="preserve">podlaha PVC, vinyl : </t>
  </si>
  <si>
    <t>776101121R00</t>
  </si>
  <si>
    <t>Přípravné práce penetrace podkladu</t>
  </si>
  <si>
    <t>776422110R00</t>
  </si>
  <si>
    <t>Lepení soklíků PVC a napojení krytiny na stěnu ukončení krytiny u stěny lepeným soklíkem</t>
  </si>
  <si>
    <t xml:space="preserve">PVC fabion u stěny : </t>
  </si>
  <si>
    <t>776422130R00</t>
  </si>
  <si>
    <t xml:space="preserve">Lepení soklíků PVC a napojení krytiny na stěnu napojení krytiny na stěnu čepcovým těsněním </t>
  </si>
  <si>
    <t>776522100R00</t>
  </si>
  <si>
    <t xml:space="preserve">Lepení povlakových podlah z plastů  Lepení povlakových podlah z plastů - pásy z PVC, montáž,  </t>
  </si>
  <si>
    <t>23521593</t>
  </si>
  <si>
    <t>vyrovnávací stěrka rychle tvrdnoucí; cementová; pro podlahy; samonivelační; pro interiér; zátěž střední, vyšší; tl. vrstvy 3,0 až 15,0 mm; pod dlažby, pod PVC; barva šedá</t>
  </si>
  <si>
    <t>kg</t>
  </si>
  <si>
    <t xml:space="preserve">  M209 : </t>
  </si>
  <si>
    <t>12,34*10,08*1,10</t>
  </si>
  <si>
    <t>24696906.A</t>
  </si>
  <si>
    <t>penetrační hmota vodou ředitelná; úprava savosti podkladu, pod stěrkové hmoty, adhezní můstek</t>
  </si>
  <si>
    <t>12,34*0,15*1,10</t>
  </si>
  <si>
    <t>28412275R</t>
  </si>
  <si>
    <t>podlahovina PVC s výzt. vrstvou; lamely; š = 150,0 mm; l = 900 mm; tl. 2,00 mm; heterogenní; protiskluzná; oblast bytová, komerční, průmyslová</t>
  </si>
  <si>
    <t>RTS 19/ I</t>
  </si>
  <si>
    <t>12,34*1,05</t>
  </si>
  <si>
    <t xml:space="preserve">  2*4,255+2*2,90</t>
  </si>
  <si>
    <t>14,31*0,20*1,05</t>
  </si>
  <si>
    <t>998776102R00</t>
  </si>
  <si>
    <t>Přesun hmot pro podlahy povlakové v objektech výšky do 12 m</t>
  </si>
  <si>
    <t>vodorovně do 50 m</t>
  </si>
  <si>
    <t xml:space="preserve">40,41,42,43,44,45, : </t>
  </si>
  <si>
    <t>Součet: : 0,19088</t>
  </si>
  <si>
    <t>784161401R00</t>
  </si>
  <si>
    <t>Příprava povrchu Penetrace (napouštění) podkladu disperzní, jednonásobná</t>
  </si>
  <si>
    <t>800-784</t>
  </si>
  <si>
    <t>784165512R00</t>
  </si>
  <si>
    <t>Malby z malířských směsí otěruvzdorných,  , bělost 93 %, dvojnásobné</t>
  </si>
  <si>
    <t>784442021RT2</t>
  </si>
  <si>
    <t>Malby z malířských směsí disperzních, v místnostech do 3,8 m, jednobarevné, jednonásobné + 1x penetrace</t>
  </si>
  <si>
    <t xml:space="preserve">SDk podhledy : </t>
  </si>
  <si>
    <t>211-005</t>
  </si>
  <si>
    <t>D+M kabel CYKY-J 3x2.5 mm2</t>
  </si>
  <si>
    <t>211-019</t>
  </si>
  <si>
    <t>D+M zásuvka 230V, zapuštěná,dvojitá, bílá,, kompletní provedení</t>
  </si>
  <si>
    <t>ks</t>
  </si>
  <si>
    <t>211-021</t>
  </si>
  <si>
    <t>D+M Jednopólový, řazení 1, + zásuvka 230V, zapuštěná, bílá, kompletní provedení</t>
  </si>
  <si>
    <t>215-003</t>
  </si>
  <si>
    <t>D+M Přisazené svítidlo LED 43W, délka 1500 mm, 4000K, 230V, 5200lm</t>
  </si>
  <si>
    <t xml:space="preserve">přesná specifikace svítidel dle výkresu č.D.1.4.4.1 a D.1.4.4.2 : </t>
  </si>
  <si>
    <t>2,00</t>
  </si>
  <si>
    <t>113107650R00</t>
  </si>
  <si>
    <t>Odstranění podkladů nebo krytů z kameniva hrubého drceného, v ploše jednotlivě nad 50 m2, tloušťka vrstvy 500 mm</t>
  </si>
  <si>
    <t>822-1</t>
  </si>
  <si>
    <t xml:space="preserve">odstranění staré štěrkové podkladní vrstvy : </t>
  </si>
  <si>
    <t>743,66</t>
  </si>
  <si>
    <t>113108410R00</t>
  </si>
  <si>
    <t>Odstranění podkladů nebo krytů živičných, v ploše jednotlivě nad 50 m2, tloušťka vrstvy 100 mm</t>
  </si>
  <si>
    <t xml:space="preserve">odstranění staré živičné vrstvy : </t>
  </si>
  <si>
    <t>113201111R00</t>
  </si>
  <si>
    <t>Vytrhání obrub chodníkových ležatých</t>
  </si>
  <si>
    <t>s vybouráním lože, s přemístěním hmot na skládku na vzdálenost do 3 m nebo naložením na dopravní prostředek</t>
  </si>
  <si>
    <t xml:space="preserve">staré ležaté obrubníky : </t>
  </si>
  <si>
    <t>19,00+2,00+17,00+2,00+17,00+4,00+20,00</t>
  </si>
  <si>
    <t>113202111R00</t>
  </si>
  <si>
    <t>Vytrhání obrub z krajníků nebo obrubníků stojatých</t>
  </si>
  <si>
    <t xml:space="preserve">stojaté obrubníky : </t>
  </si>
  <si>
    <t>1,89+1,50+2,00+2,20+1,95+19,20+2,00+17,00+2,00+16,00+4,00+67,00</t>
  </si>
  <si>
    <t>2,00+1,30+128,00+11,20</t>
  </si>
  <si>
    <t xml:space="preserve">odpočet starých ležatých obrubníků : </t>
  </si>
  <si>
    <t>-19,00+2,00+17,00+2,00+17,00+4,00+20,00</t>
  </si>
  <si>
    <t>181101102R00</t>
  </si>
  <si>
    <t>Úprava pláně v zářezech v hornině 1 až 4, se zhutněním</t>
  </si>
  <si>
    <t>800-1</t>
  </si>
  <si>
    <t>vyrovnáním výškových rozdílů, ploch vodorovných a ploch do sklonu 1 : 5.</t>
  </si>
  <si>
    <t xml:space="preserve">úprava pláně : </t>
  </si>
  <si>
    <t>457621412R00</t>
  </si>
  <si>
    <t xml:space="preserve">Plášťové těsnění z vodostavebního asfaltobetonu všechny sklony, úprava spár zálivkou, přes 1 do 2 kg zálivky na 1 m spáry,  </t>
  </si>
  <si>
    <t>832-1</t>
  </si>
  <si>
    <t>7,70+4,60+5,05</t>
  </si>
  <si>
    <t>564871111R00</t>
  </si>
  <si>
    <t>Podklad ze štěrkodrti s rozprostřením a zhutněním frakce 0-63 mm, tloušťka po zhutnění 250 mm</t>
  </si>
  <si>
    <t xml:space="preserve">nová asfaltová komunikace : </t>
  </si>
  <si>
    <t>565131211RT2</t>
  </si>
  <si>
    <t>Podklad z kameniva obaleného asfaltem ACP 16+, v pruhu šířky přes 3 m, třídy 1, tloušťka po zhutnění 50 mm</t>
  </si>
  <si>
    <t>s rozprostřením a zhutněním</t>
  </si>
  <si>
    <t>567122114R00</t>
  </si>
  <si>
    <t>Podklad z kameniva zpevněného cementem SC C8/10, tloušťka po zhutnění 150 mm</t>
  </si>
  <si>
    <t>bez dilatačních spár, s rozprostřením a zhutněním, ošetřením povrchu podkladu vodou</t>
  </si>
  <si>
    <t>573111111R00</t>
  </si>
  <si>
    <t>Postřik živičný infiltrační s posypem kamenivem v množství 0,6 kg/m2</t>
  </si>
  <si>
    <t>z asfaltu silničního</t>
  </si>
  <si>
    <t>743,66+743,66</t>
  </si>
  <si>
    <t>577112124RT2</t>
  </si>
  <si>
    <t>Beton asfaltový z modifikovaného asfaltu v pruhu šířky přes 3 m, ACO 11 S , tloušťky 50 mm, plochy od 201 do 1000 m2</t>
  </si>
  <si>
    <t>900-001</t>
  </si>
  <si>
    <t>Úprava terénu a zpev.ploch kolem nových obrubníků</t>
  </si>
  <si>
    <t xml:space="preserve">kolem obrubníků : </t>
  </si>
  <si>
    <t xml:space="preserve">  1,89+1,50+2,00+2,20+1,95+19,20+2,00+17,00+2,00+16,00+4,00+67,00</t>
  </si>
  <si>
    <t xml:space="preserve">  2,00+1,30+128,00+11,20</t>
  </si>
  <si>
    <t>279,24*0,50</t>
  </si>
  <si>
    <t>917762111RT5</t>
  </si>
  <si>
    <t>Osazení silničního nebo chodníkového betonového obrubníku včetně dodávky obrubníku_x000D_
 ležatého, rozměru 1000/100/250 mm, s boční opěrou z betonu prostého, do lože z betonu prostého C 12/15</t>
  </si>
  <si>
    <t>S dodáním hmot pro lože tl. 80-100 mm.</t>
  </si>
  <si>
    <t xml:space="preserve">nové ležaté obrubníky : </t>
  </si>
  <si>
    <t>917862111RT5</t>
  </si>
  <si>
    <t>Osazení silničního nebo chodníkového betonového obrubníku včetně dodávky obrubníku_x000D_
 stojatého, rozměru 1000/100/250 mm, s boční opěrou z betonu prostého, do lože z betonu prostého C 12/15</t>
  </si>
  <si>
    <t xml:space="preserve">nové stojaté obrubníky : </t>
  </si>
  <si>
    <t>919735112R00</t>
  </si>
  <si>
    <t>Řezání stávajících krytů nebo podkladů živičných, hloubky přes 50 do 100 mm</t>
  </si>
  <si>
    <t>včetně spotřeby vody</t>
  </si>
  <si>
    <t>918 10-1111.RX0</t>
  </si>
  <si>
    <t>Lože pod obrubníky nebo obruby dlažeb z C 16/20</t>
  </si>
  <si>
    <t xml:space="preserve">  19,00+2,00+17,00+2,00+17,00+4,00+20,00</t>
  </si>
  <si>
    <t>81,00*0,20*0,20</t>
  </si>
  <si>
    <t xml:space="preserve">  odpočet starých ležatých obrubníků : </t>
  </si>
  <si>
    <t xml:space="preserve">  -19,00+2,00+17,00+2,00+17,00+4,00+20,00</t>
  </si>
  <si>
    <t>322,24*0,20*0,20</t>
  </si>
  <si>
    <t>998225111R00</t>
  </si>
  <si>
    <t>Přesun hmot komunikací a letišť, kryt živičný jakékoliv délky objektu</t>
  </si>
  <si>
    <t>vodorovně do 200 m</t>
  </si>
  <si>
    <t>979 99-0103.R00</t>
  </si>
  <si>
    <t>Poplatek za skládku beton do 30x30 cm, skupina 17 01 01 z Katalogu odpadů</t>
  </si>
  <si>
    <t>801-3</t>
  </si>
  <si>
    <t xml:space="preserve">staré obrubníky : </t>
  </si>
  <si>
    <t>81,00*0,23</t>
  </si>
  <si>
    <t>322,24*0,145</t>
  </si>
  <si>
    <t>979 99-0113.R00</t>
  </si>
  <si>
    <t>Poplatek za skládku suti - obalovaný asfalt</t>
  </si>
  <si>
    <t>743,66*0,220</t>
  </si>
  <si>
    <t>979 99-9997.R00</t>
  </si>
  <si>
    <t>Poplatek za skládku suti - drcené kamenivo</t>
  </si>
  <si>
    <t>743,66*1,10</t>
  </si>
  <si>
    <t>979081111R00</t>
  </si>
  <si>
    <t>Odvoz suti a vybouraných hmot na skládku do 1 km</t>
  </si>
  <si>
    <t>Přesun suti</t>
  </si>
  <si>
    <t>POL8_</t>
  </si>
  <si>
    <t xml:space="preserve">Demontážní hmotnosti z položek s pořadovými čísly: : </t>
  </si>
  <si>
    <t xml:space="preserve">1,2,3,4, : </t>
  </si>
  <si>
    <t>Součet: : 1046,98600</t>
  </si>
  <si>
    <t>979081121R00</t>
  </si>
  <si>
    <t>Odvoz suti a vybouraných hmot na skládku příplatek za každý další 1 km</t>
  </si>
  <si>
    <t>Součet: : 9422,87400</t>
  </si>
  <si>
    <t>979088212R00</t>
  </si>
  <si>
    <t>Nakládání suti a vybouraných hmot nakládání suti a vybouraných hmot na dopravní prostředky pro vodorovné přemístění</t>
  </si>
  <si>
    <t>800-2</t>
  </si>
  <si>
    <t>na dopravní prostředky pro vodorovné přemístění,</t>
  </si>
  <si>
    <t>JKSO:</t>
  </si>
  <si>
    <t>822.29</t>
  </si>
  <si>
    <t>komunikace pozemní ostatní</t>
  </si>
  <si>
    <t>JKSO</t>
  </si>
  <si>
    <t xml:space="preserve"> m2</t>
  </si>
  <si>
    <t>kryt (materiál konstrukce krytu) z kameniva obalovaného živicí</t>
  </si>
  <si>
    <t>JKSOChar</t>
  </si>
  <si>
    <t/>
  </si>
  <si>
    <t>JKSOAkce</t>
  </si>
  <si>
    <t>210220021RT1</t>
  </si>
  <si>
    <t>Montáž uzemňovacího vedení v zemi, včetně svorek, propojení a izolace spojů, z profilů ocelových pozinkovaných  (FeZn),  , včetně dodávky pásku 30 x 4 mm, bez nátěru</t>
  </si>
  <si>
    <t>210220022RT1</t>
  </si>
  <si>
    <t>Montáž uzemňovacího vedení v zemi, včetně svorek, propojení a izolace spojů, z drátů ocelových pozinkovaných  (FeZn),  , včetně dodávky drátu průměru 10 mm</t>
  </si>
  <si>
    <t>210220302RT2</t>
  </si>
  <si>
    <t>Montáž svorky hromosvodové včetně dodávky svorky zemnicí páska-drát (SR 3a Fe)</t>
  </si>
  <si>
    <t>210-001</t>
  </si>
  <si>
    <t>D+M kabel silový, izolace PVC s vodičem PE CYKY-J 4x35 mm2, volně</t>
  </si>
  <si>
    <t>210-002</t>
  </si>
  <si>
    <t>D+M kabel silový, izolace PVC, 1kV AYKY-J 3x95+70 mm2, volně</t>
  </si>
  <si>
    <t>210-003</t>
  </si>
  <si>
    <t>D+M ukončení Al kabelů do 4x35 mm2</t>
  </si>
  <si>
    <t xml:space="preserve">ks    </t>
  </si>
  <si>
    <t>210-004</t>
  </si>
  <si>
    <t>D+M ukončení Cu kabelů do 4x35 mm2</t>
  </si>
  <si>
    <t>210-005</t>
  </si>
  <si>
    <t>D+M  Elektroměrový dvojtarifní rozvaděč plastový vč.základu</t>
  </si>
  <si>
    <t>210-006</t>
  </si>
  <si>
    <t>D+M 63B-3 Jistič</t>
  </si>
  <si>
    <t>210-007</t>
  </si>
  <si>
    <t>D+M PNA1 80A gG Pojistková vložka</t>
  </si>
  <si>
    <t>210-008</t>
  </si>
  <si>
    <t>Kompletace, ostatní montáže</t>
  </si>
  <si>
    <t xml:space="preserve">hod   </t>
  </si>
  <si>
    <t>210-009</t>
  </si>
  <si>
    <t>Revizní technik dle ČSN 331500</t>
  </si>
  <si>
    <t>210-010</t>
  </si>
  <si>
    <t>Geodetické zaměření skut- provedení - intravilán</t>
  </si>
  <si>
    <t xml:space="preserve">m     </t>
  </si>
  <si>
    <t>460010024RT1</t>
  </si>
  <si>
    <t>Vytýčení kabelové trasy v zastavěném prostoru, délka trasy do 100 m</t>
  </si>
  <si>
    <t>km</t>
  </si>
  <si>
    <t>460200163RT1</t>
  </si>
  <si>
    <t>Výkop kabelové rýhy 35/80 cm  hor.3, strojní výkop rýhy</t>
  </si>
  <si>
    <t>460200313RT1</t>
  </si>
  <si>
    <t>Výkop kabelové rýhy 50/130 cm hor.3, strojní výkop rýhy</t>
  </si>
  <si>
    <t>460420018RT1</t>
  </si>
  <si>
    <t>Zřízení kabelového lože v rýze š.do 35 cm z písku, tloušťka vrstvy 15 cm</t>
  </si>
  <si>
    <t>460420022RT2</t>
  </si>
  <si>
    <t>Zřízení kabelového lože v rýze š. do 65 cm z písku, lože tloušťky 15 cm</t>
  </si>
  <si>
    <t>460490012RT1</t>
  </si>
  <si>
    <t>Fólie výstražná z PVC, šířka 33 cm, fólie PVC šířka 33 cm</t>
  </si>
  <si>
    <t>460570163R00</t>
  </si>
  <si>
    <t>Zához rýhy 35/80 cm, hornina třídy 3, se zhutněním</t>
  </si>
  <si>
    <t>460570313R00</t>
  </si>
  <si>
    <t>Zához rýhy 50/130 cm, hornina tř. 3, se zhutněním</t>
  </si>
  <si>
    <t>460600001RT8</t>
  </si>
  <si>
    <t>Naložení a odvoz zeminy, odvoz na vzdálenost 10000 m</t>
  </si>
  <si>
    <t>460620013RT1</t>
  </si>
  <si>
    <t>Provizorní úprava terénu v přírodní hornině 3, ruční vyrovnání a zhutnění</t>
  </si>
  <si>
    <t>460510321VL</t>
  </si>
  <si>
    <t>Chránička kabelová dělená DN 110 mm</t>
  </si>
  <si>
    <t>828.79</t>
  </si>
  <si>
    <t>vedení podzemní kabelová silnoproudá ostatní</t>
  </si>
  <si>
    <t xml:space="preserve"> m</t>
  </si>
  <si>
    <t>umístění vedení v zemní rýze na upravený podklad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</si>
</sst>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2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0" fontId="18" fillId="0" borderId="0" xfId="0" applyNumberFormat="1" applyFont="1" applyAlignment="1">
      <alignment wrapText="1"/>
    </xf>
    <xf numFmtId="0" fontId="17" fillId="0" borderId="0" xfId="0" applyNumberFormat="1" applyFont="1" applyBorder="1" applyAlignment="1">
      <alignment vertical="top" wrapTex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164" fontId="20" fillId="0" borderId="0" xfId="0" applyNumberFormat="1" applyFont="1" applyBorder="1" applyAlignment="1">
      <alignment horizontal="center" vertical="top" wrapText="1" shrinkToFit="1"/>
    </xf>
    <xf numFmtId="164" fontId="20" fillId="0" borderId="0" xfId="0" applyNumberFormat="1" applyFont="1" applyBorder="1" applyAlignment="1">
      <alignment vertical="top" wrapText="1" shrinkToFit="1"/>
    </xf>
    <xf numFmtId="0" fontId="16" fillId="0" borderId="18" xfId="0" applyNumberFormat="1" applyFont="1" applyBorder="1" applyAlignment="1">
      <alignment vertical="top"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164" fontId="19" fillId="0" borderId="0" xfId="0" quotePrefix="1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164" fontId="20" fillId="0" borderId="0" xfId="0" applyNumberFormat="1" applyFont="1" applyBorder="1" applyAlignment="1">
      <alignment horizontal="left" vertical="top" wrapText="1"/>
    </xf>
    <xf numFmtId="164" fontId="20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0" fontId="0" fillId="0" borderId="18" xfId="0" applyBorder="1" applyAlignment="1">
      <alignment vertical="top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2" t="s">
        <v>39</v>
      </c>
      <c r="B2" s="72"/>
      <c r="C2" s="72"/>
      <c r="D2" s="72"/>
      <c r="E2" s="72"/>
      <c r="F2" s="72"/>
      <c r="G2" s="72"/>
    </row>
  </sheetData>
  <sheetProtection algorithmName="SHA-512" hashValue="1yMsL/QZPxF1Sct99skx2t/vhHLgT7uwVmtIyTH/OTR6niFg8ytlnr6bKJMqv0wyXDaclBqSHG0h8aNsnW/GAg==" saltValue="6A6KJ4/VzmolfraiQASNZw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7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0" customWidth="1"/>
    <col min="4" max="4" width="13" style="50" customWidth="1"/>
    <col min="5" max="5" width="9.7109375" style="50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6" t="s">
        <v>36</v>
      </c>
      <c r="B1" s="73" t="s">
        <v>41</v>
      </c>
      <c r="C1" s="74"/>
      <c r="D1" s="74"/>
      <c r="E1" s="74"/>
      <c r="F1" s="74"/>
      <c r="G1" s="74"/>
      <c r="H1" s="74"/>
      <c r="I1" s="74"/>
      <c r="J1" s="75"/>
    </row>
    <row r="2" spans="1:15" ht="36" customHeight="1" x14ac:dyDescent="0.2">
      <c r="A2" s="2"/>
      <c r="B2" s="104" t="s">
        <v>22</v>
      </c>
      <c r="C2" s="105"/>
      <c r="D2" s="106" t="s">
        <v>43</v>
      </c>
      <c r="E2" s="107" t="s">
        <v>44</v>
      </c>
      <c r="F2" s="108"/>
      <c r="G2" s="108"/>
      <c r="H2" s="108"/>
      <c r="I2" s="108"/>
      <c r="J2" s="109"/>
      <c r="O2" s="1"/>
    </row>
    <row r="3" spans="1:15" ht="27" hidden="1" customHeight="1" x14ac:dyDescent="0.2">
      <c r="A3" s="2"/>
      <c r="B3" s="110"/>
      <c r="C3" s="105"/>
      <c r="D3" s="111"/>
      <c r="E3" s="112"/>
      <c r="F3" s="113"/>
      <c r="G3" s="113"/>
      <c r="H3" s="113"/>
      <c r="I3" s="113"/>
      <c r="J3" s="114"/>
    </row>
    <row r="4" spans="1:15" ht="23.25" customHeight="1" x14ac:dyDescent="0.2">
      <c r="A4" s="2"/>
      <c r="B4" s="115"/>
      <c r="C4" s="116"/>
      <c r="D4" s="117"/>
      <c r="E4" s="118"/>
      <c r="F4" s="118"/>
      <c r="G4" s="118"/>
      <c r="H4" s="118"/>
      <c r="I4" s="118"/>
      <c r="J4" s="119"/>
    </row>
    <row r="5" spans="1:15" ht="24" customHeight="1" x14ac:dyDescent="0.2">
      <c r="A5" s="2"/>
      <c r="B5" s="30" t="s">
        <v>42</v>
      </c>
      <c r="D5" s="120" t="s">
        <v>45</v>
      </c>
      <c r="E5" s="87"/>
      <c r="F5" s="87"/>
      <c r="G5" s="87"/>
      <c r="H5" s="18" t="s">
        <v>40</v>
      </c>
      <c r="I5" s="124" t="s">
        <v>49</v>
      </c>
      <c r="J5" s="8"/>
    </row>
    <row r="6" spans="1:15" ht="15.75" customHeight="1" x14ac:dyDescent="0.2">
      <c r="A6" s="2"/>
      <c r="B6" s="27"/>
      <c r="C6" s="52"/>
      <c r="D6" s="121" t="s">
        <v>46</v>
      </c>
      <c r="E6" s="88"/>
      <c r="F6" s="88"/>
      <c r="G6" s="88"/>
      <c r="H6" s="18" t="s">
        <v>34</v>
      </c>
      <c r="I6" s="124" t="s">
        <v>50</v>
      </c>
      <c r="J6" s="8"/>
    </row>
    <row r="7" spans="1:15" ht="15.75" customHeight="1" x14ac:dyDescent="0.2">
      <c r="A7" s="2"/>
      <c r="B7" s="28"/>
      <c r="C7" s="53"/>
      <c r="D7" s="123" t="s">
        <v>48</v>
      </c>
      <c r="E7" s="122" t="s">
        <v>47</v>
      </c>
      <c r="F7" s="89"/>
      <c r="G7" s="89"/>
      <c r="H7" s="23"/>
      <c r="I7" s="22"/>
      <c r="J7" s="33"/>
    </row>
    <row r="8" spans="1:15" ht="24" hidden="1" customHeight="1" x14ac:dyDescent="0.2">
      <c r="A8" s="2"/>
      <c r="B8" s="30" t="s">
        <v>20</v>
      </c>
      <c r="D8" s="125" t="s">
        <v>51</v>
      </c>
      <c r="H8" s="18" t="s">
        <v>40</v>
      </c>
      <c r="I8" s="124" t="s">
        <v>53</v>
      </c>
      <c r="J8" s="8"/>
    </row>
    <row r="9" spans="1:15" ht="15.75" hidden="1" customHeight="1" x14ac:dyDescent="0.2">
      <c r="A9" s="2"/>
      <c r="B9" s="2"/>
      <c r="D9" s="125" t="s">
        <v>52</v>
      </c>
      <c r="H9" s="18" t="s">
        <v>34</v>
      </c>
      <c r="I9" s="124" t="s">
        <v>54</v>
      </c>
      <c r="J9" s="8"/>
    </row>
    <row r="10" spans="1:15" ht="15.75" hidden="1" customHeight="1" x14ac:dyDescent="0.2">
      <c r="A10" s="2"/>
      <c r="B10" s="34"/>
      <c r="C10" s="53"/>
      <c r="D10" s="123" t="s">
        <v>48</v>
      </c>
      <c r="E10" s="126" t="s">
        <v>47</v>
      </c>
      <c r="F10" s="23"/>
      <c r="G10" s="14"/>
      <c r="H10" s="14"/>
      <c r="I10" s="35"/>
      <c r="J10" s="33"/>
    </row>
    <row r="11" spans="1:15" ht="24" customHeight="1" x14ac:dyDescent="0.2">
      <c r="A11" s="2"/>
      <c r="B11" s="30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7"/>
      <c r="C12" s="52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8"/>
      <c r="C13" s="53"/>
      <c r="D13" s="131"/>
      <c r="E13" s="129"/>
      <c r="F13" s="130"/>
      <c r="G13" s="130"/>
      <c r="H13" s="19"/>
      <c r="I13" s="22"/>
      <c r="J13" s="33"/>
    </row>
    <row r="14" spans="1:15" ht="24" customHeight="1" x14ac:dyDescent="0.2">
      <c r="A14" s="2"/>
      <c r="B14" s="42" t="s">
        <v>21</v>
      </c>
      <c r="C14" s="54"/>
      <c r="D14" s="55"/>
      <c r="E14" s="56"/>
      <c r="F14" s="43"/>
      <c r="G14" s="43"/>
      <c r="H14" s="44"/>
      <c r="I14" s="43"/>
      <c r="J14" s="45"/>
    </row>
    <row r="15" spans="1:15" ht="32.25" customHeight="1" x14ac:dyDescent="0.2">
      <c r="A15" s="2"/>
      <c r="B15" s="34" t="s">
        <v>32</v>
      </c>
      <c r="C15" s="57"/>
      <c r="D15" s="51"/>
      <c r="E15" s="82"/>
      <c r="F15" s="82"/>
      <c r="G15" s="83"/>
      <c r="H15" s="83"/>
      <c r="I15" s="83" t="s">
        <v>29</v>
      </c>
      <c r="J15" s="84"/>
    </row>
    <row r="16" spans="1:15" ht="23.25" customHeight="1" x14ac:dyDescent="0.2">
      <c r="A16" s="194" t="s">
        <v>24</v>
      </c>
      <c r="B16" s="37" t="s">
        <v>24</v>
      </c>
      <c r="C16" s="58"/>
      <c r="D16" s="59"/>
      <c r="E16" s="79"/>
      <c r="F16" s="80"/>
      <c r="G16" s="79"/>
      <c r="H16" s="80"/>
      <c r="I16" s="79">
        <f>SUMIF(F56:F83,A16,I56:I83)+SUMIF(F56:F83,"PSU",I56:I83)</f>
        <v>0</v>
      </c>
      <c r="J16" s="81"/>
    </row>
    <row r="17" spans="1:10" ht="23.25" customHeight="1" x14ac:dyDescent="0.2">
      <c r="A17" s="194" t="s">
        <v>25</v>
      </c>
      <c r="B17" s="37" t="s">
        <v>25</v>
      </c>
      <c r="C17" s="58"/>
      <c r="D17" s="59"/>
      <c r="E17" s="79"/>
      <c r="F17" s="80"/>
      <c r="G17" s="79"/>
      <c r="H17" s="80"/>
      <c r="I17" s="79">
        <f>SUMIF(F56:F83,A17,I56:I83)</f>
        <v>0</v>
      </c>
      <c r="J17" s="81"/>
    </row>
    <row r="18" spans="1:10" ht="23.25" customHeight="1" x14ac:dyDescent="0.2">
      <c r="A18" s="194" t="s">
        <v>26</v>
      </c>
      <c r="B18" s="37" t="s">
        <v>26</v>
      </c>
      <c r="C18" s="58"/>
      <c r="D18" s="59"/>
      <c r="E18" s="79"/>
      <c r="F18" s="80"/>
      <c r="G18" s="79"/>
      <c r="H18" s="80"/>
      <c r="I18" s="79">
        <f>SUMIF(F56:F83,A18,I56:I83)</f>
        <v>0</v>
      </c>
      <c r="J18" s="81"/>
    </row>
    <row r="19" spans="1:10" ht="23.25" customHeight="1" x14ac:dyDescent="0.2">
      <c r="A19" s="194" t="s">
        <v>130</v>
      </c>
      <c r="B19" s="37" t="s">
        <v>27</v>
      </c>
      <c r="C19" s="58"/>
      <c r="D19" s="59"/>
      <c r="E19" s="79"/>
      <c r="F19" s="80"/>
      <c r="G19" s="79"/>
      <c r="H19" s="80"/>
      <c r="I19" s="79">
        <f>SUMIF(F56:F83,A19,I56:I83)</f>
        <v>0</v>
      </c>
      <c r="J19" s="81"/>
    </row>
    <row r="20" spans="1:10" ht="23.25" customHeight="1" x14ac:dyDescent="0.2">
      <c r="A20" s="194" t="s">
        <v>131</v>
      </c>
      <c r="B20" s="37" t="s">
        <v>28</v>
      </c>
      <c r="C20" s="58"/>
      <c r="D20" s="59"/>
      <c r="E20" s="79"/>
      <c r="F20" s="80"/>
      <c r="G20" s="79"/>
      <c r="H20" s="80"/>
      <c r="I20" s="79">
        <f>SUMIF(F56:F83,A20,I56:I83)</f>
        <v>0</v>
      </c>
      <c r="J20" s="81"/>
    </row>
    <row r="21" spans="1:10" ht="23.25" customHeight="1" x14ac:dyDescent="0.2">
      <c r="A21" s="2"/>
      <c r="B21" s="47" t="s">
        <v>29</v>
      </c>
      <c r="C21" s="60"/>
      <c r="D21" s="61"/>
      <c r="E21" s="85"/>
      <c r="F21" s="86"/>
      <c r="G21" s="85"/>
      <c r="H21" s="86"/>
      <c r="I21" s="85">
        <f>SUM(I16:J20)</f>
        <v>0</v>
      </c>
      <c r="J21" s="95"/>
    </row>
    <row r="22" spans="1:10" ht="33" customHeight="1" x14ac:dyDescent="0.2">
      <c r="A22" s="2"/>
      <c r="B22" s="41" t="s">
        <v>33</v>
      </c>
      <c r="C22" s="58"/>
      <c r="D22" s="59"/>
      <c r="E22" s="62"/>
      <c r="F22" s="38"/>
      <c r="G22" s="32"/>
      <c r="H22" s="32"/>
      <c r="I22" s="32"/>
      <c r="J22" s="39"/>
    </row>
    <row r="23" spans="1:10" ht="23.25" customHeight="1" x14ac:dyDescent="0.2">
      <c r="A23" s="2">
        <f>ZakladDPHSni*SazbaDPH1/100</f>
        <v>0</v>
      </c>
      <c r="B23" s="37" t="s">
        <v>12</v>
      </c>
      <c r="C23" s="58"/>
      <c r="D23" s="59"/>
      <c r="E23" s="63">
        <v>15</v>
      </c>
      <c r="F23" s="38" t="s">
        <v>0</v>
      </c>
      <c r="G23" s="93">
        <f>ZakladDPHSniVypocet</f>
        <v>0</v>
      </c>
      <c r="H23" s="94"/>
      <c r="I23" s="94"/>
      <c r="J23" s="39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7" t="s">
        <v>13</v>
      </c>
      <c r="C24" s="58"/>
      <c r="D24" s="59"/>
      <c r="E24" s="63">
        <f>SazbaDPH1</f>
        <v>15</v>
      </c>
      <c r="F24" s="38" t="s">
        <v>0</v>
      </c>
      <c r="G24" s="91">
        <f>IF(A24&gt;50, ROUNDUP(A23, 0), ROUNDDOWN(A23, 0))</f>
        <v>0</v>
      </c>
      <c r="H24" s="92"/>
      <c r="I24" s="92"/>
      <c r="J24" s="39" t="str">
        <f t="shared" si="0"/>
        <v>CZK</v>
      </c>
    </row>
    <row r="25" spans="1:10" ht="23.25" customHeight="1" x14ac:dyDescent="0.2">
      <c r="A25" s="2">
        <f>ZakladDPHZakl*SazbaDPH2/100</f>
        <v>0</v>
      </c>
      <c r="B25" s="37" t="s">
        <v>14</v>
      </c>
      <c r="C25" s="58"/>
      <c r="D25" s="59"/>
      <c r="E25" s="63">
        <v>21</v>
      </c>
      <c r="F25" s="38" t="s">
        <v>0</v>
      </c>
      <c r="G25" s="93">
        <f>ZakladDPHZaklVypocet</f>
        <v>0</v>
      </c>
      <c r="H25" s="94"/>
      <c r="I25" s="94"/>
      <c r="J25" s="39" t="str">
        <f t="shared" si="0"/>
        <v>CZK</v>
      </c>
    </row>
    <row r="26" spans="1:10" ht="23.25" customHeight="1" x14ac:dyDescent="0.2">
      <c r="A26" s="2">
        <f>(A25-INT(A25))*100</f>
        <v>0</v>
      </c>
      <c r="B26" s="31" t="s">
        <v>15</v>
      </c>
      <c r="C26" s="64"/>
      <c r="D26" s="51"/>
      <c r="E26" s="65">
        <f>SazbaDPH2</f>
        <v>21</v>
      </c>
      <c r="F26" s="29" t="s">
        <v>0</v>
      </c>
      <c r="G26" s="76">
        <f>IF(A26&gt;50, ROUNDUP(A25, 0), ROUNDDOWN(A25, 0))</f>
        <v>0</v>
      </c>
      <c r="H26" s="77"/>
      <c r="I26" s="77"/>
      <c r="J26" s="36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0" t="s">
        <v>4</v>
      </c>
      <c r="C27" s="66"/>
      <c r="D27" s="67"/>
      <c r="E27" s="66"/>
      <c r="F27" s="16"/>
      <c r="G27" s="78">
        <f>CenaCelkem-(ZakladDPHSni+DPHSni+ZakladDPHZakl+DPHZakl)</f>
        <v>0</v>
      </c>
      <c r="H27" s="78"/>
      <c r="I27" s="78"/>
      <c r="J27" s="40" t="str">
        <f t="shared" si="0"/>
        <v>CZK</v>
      </c>
    </row>
    <row r="28" spans="1:10" ht="27.75" hidden="1" customHeight="1" thickBot="1" x14ac:dyDescent="0.25">
      <c r="A28" s="2"/>
      <c r="B28" s="164" t="s">
        <v>23</v>
      </c>
      <c r="C28" s="165"/>
      <c r="D28" s="165"/>
      <c r="E28" s="166"/>
      <c r="F28" s="167"/>
      <c r="G28" s="168">
        <f>ZakladDPHSniVypocet+ZakladDPHZaklVypocet</f>
        <v>0</v>
      </c>
      <c r="H28" s="168"/>
      <c r="I28" s="168"/>
      <c r="J28" s="169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4" t="s">
        <v>35</v>
      </c>
      <c r="C29" s="170"/>
      <c r="D29" s="170"/>
      <c r="E29" s="170"/>
      <c r="F29" s="171"/>
      <c r="G29" s="172">
        <f>IF(A29&gt;50, ROUNDUP(A27, 0), ROUNDDOWN(A27, 0))</f>
        <v>0</v>
      </c>
      <c r="H29" s="172"/>
      <c r="I29" s="172"/>
      <c r="J29" s="173" t="s">
        <v>74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8" t="s">
        <v>11</v>
      </c>
      <c r="D32" s="69"/>
      <c r="E32" s="69"/>
      <c r="F32" s="15" t="s">
        <v>10</v>
      </c>
      <c r="G32" s="25"/>
      <c r="H32" s="26" t="s">
        <v>55</v>
      </c>
      <c r="I32" s="25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0"/>
      <c r="D34" s="96"/>
      <c r="E34" s="97"/>
      <c r="G34" s="98"/>
      <c r="H34" s="99"/>
      <c r="I34" s="99"/>
      <c r="J34" s="24"/>
    </row>
    <row r="35" spans="1:10" ht="12.75" customHeight="1" x14ac:dyDescent="0.2">
      <c r="A35" s="2"/>
      <c r="B35" s="2"/>
      <c r="D35" s="90" t="s">
        <v>2</v>
      </c>
      <c r="E35" s="90"/>
      <c r="H35" s="10" t="s">
        <v>3</v>
      </c>
      <c r="J35" s="9"/>
    </row>
    <row r="36" spans="1:10" ht="13.5" customHeight="1" thickBot="1" x14ac:dyDescent="0.25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10" ht="27" customHeight="1" x14ac:dyDescent="0.2">
      <c r="B37" s="136" t="s">
        <v>16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">
      <c r="A38" s="135" t="s">
        <v>37</v>
      </c>
      <c r="B38" s="140" t="s">
        <v>17</v>
      </c>
      <c r="C38" s="141" t="s">
        <v>5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18</v>
      </c>
      <c r="I38" s="143" t="s">
        <v>1</v>
      </c>
      <c r="J38" s="144" t="s">
        <v>0</v>
      </c>
    </row>
    <row r="39" spans="1:10" ht="25.5" hidden="1" customHeight="1" x14ac:dyDescent="0.2">
      <c r="A39" s="135">
        <v>1</v>
      </c>
      <c r="B39" s="145" t="s">
        <v>56</v>
      </c>
      <c r="C39" s="146"/>
      <c r="D39" s="146"/>
      <c r="E39" s="146"/>
      <c r="F39" s="147">
        <f>'00 00 Naklady'!AE32+'SO 01 D.1.1. Pol'!AE273+'SO 02 SO 02.2 Pol'!AE115+'SO 05 SO 05.4 Pol'!AE35</f>
        <v>0</v>
      </c>
      <c r="G39" s="148">
        <f>'00 00 Naklady'!AF32+'SO 01 D.1.1. Pol'!AF273+'SO 02 SO 02.2 Pol'!AF115+'SO 05 SO 05.4 Pol'!AF35</f>
        <v>0</v>
      </c>
      <c r="H39" s="149">
        <f>(F39*SazbaDPH1/100)+(G39*SazbaDPH2/100)</f>
        <v>0</v>
      </c>
      <c r="I39" s="149">
        <f>F39+G39+H39</f>
        <v>0</v>
      </c>
      <c r="J39" s="150" t="str">
        <f>IF(CenaCelkemVypocet=0,"",I39/CenaCelkemVypocet*100)</f>
        <v/>
      </c>
    </row>
    <row r="40" spans="1:10" ht="25.5" customHeight="1" x14ac:dyDescent="0.2">
      <c r="A40" s="135">
        <v>2</v>
      </c>
      <c r="B40" s="151"/>
      <c r="C40" s="152" t="s">
        <v>57</v>
      </c>
      <c r="D40" s="152"/>
      <c r="E40" s="152"/>
      <c r="F40" s="153">
        <f>'00 00 Naklady'!AE32</f>
        <v>0</v>
      </c>
      <c r="G40" s="154">
        <f>'00 00 Naklady'!AF32</f>
        <v>0</v>
      </c>
      <c r="H40" s="154">
        <f>(F40*SazbaDPH1/100)+(G40*SazbaDPH2/100)</f>
        <v>0</v>
      </c>
      <c r="I40" s="154">
        <f>F40+G40+H40</f>
        <v>0</v>
      </c>
      <c r="J40" s="155" t="str">
        <f>IF(CenaCelkemVypocet=0,"",I40/CenaCelkemVypocet*100)</f>
        <v/>
      </c>
    </row>
    <row r="41" spans="1:10" ht="25.5" customHeight="1" x14ac:dyDescent="0.2">
      <c r="A41" s="135">
        <v>3</v>
      </c>
      <c r="B41" s="156" t="s">
        <v>58</v>
      </c>
      <c r="C41" s="146" t="s">
        <v>59</v>
      </c>
      <c r="D41" s="146"/>
      <c r="E41" s="146"/>
      <c r="F41" s="157">
        <f>'00 00 Naklady'!AE32</f>
        <v>0</v>
      </c>
      <c r="G41" s="149">
        <f>'00 00 Naklady'!AF32</f>
        <v>0</v>
      </c>
      <c r="H41" s="149">
        <f>(F41*SazbaDPH1/100)+(G41*SazbaDPH2/100)</f>
        <v>0</v>
      </c>
      <c r="I41" s="149">
        <f>F41+G41+H41</f>
        <v>0</v>
      </c>
      <c r="J41" s="150" t="str">
        <f>IF(CenaCelkemVypocet=0,"",I41/CenaCelkemVypocet*100)</f>
        <v/>
      </c>
    </row>
    <row r="42" spans="1:10" ht="25.5" customHeight="1" x14ac:dyDescent="0.2">
      <c r="A42" s="135">
        <v>2</v>
      </c>
      <c r="B42" s="151"/>
      <c r="C42" s="152" t="s">
        <v>60</v>
      </c>
      <c r="D42" s="152"/>
      <c r="E42" s="152"/>
      <c r="F42" s="153"/>
      <c r="G42" s="154"/>
      <c r="H42" s="154">
        <f>(F42*SazbaDPH1/100)+(G42*SazbaDPH2/100)</f>
        <v>0</v>
      </c>
      <c r="I42" s="154"/>
      <c r="J42" s="155"/>
    </row>
    <row r="43" spans="1:10" ht="25.5" customHeight="1" x14ac:dyDescent="0.2">
      <c r="A43" s="135">
        <v>2</v>
      </c>
      <c r="B43" s="151" t="s">
        <v>61</v>
      </c>
      <c r="C43" s="152" t="s">
        <v>62</v>
      </c>
      <c r="D43" s="152"/>
      <c r="E43" s="152"/>
      <c r="F43" s="153">
        <f>'SO 01 D.1.1. Pol'!AE273</f>
        <v>0</v>
      </c>
      <c r="G43" s="154">
        <f>'SO 01 D.1.1. Pol'!AF273</f>
        <v>0</v>
      </c>
      <c r="H43" s="154">
        <f>(F43*SazbaDPH1/100)+(G43*SazbaDPH2/100)</f>
        <v>0</v>
      </c>
      <c r="I43" s="154">
        <f>F43+G43+H43</f>
        <v>0</v>
      </c>
      <c r="J43" s="155" t="str">
        <f>IF(CenaCelkemVypocet=0,"",I43/CenaCelkemVypocet*100)</f>
        <v/>
      </c>
    </row>
    <row r="44" spans="1:10" ht="25.5" customHeight="1" x14ac:dyDescent="0.2">
      <c r="A44" s="135">
        <v>3</v>
      </c>
      <c r="B44" s="156" t="s">
        <v>63</v>
      </c>
      <c r="C44" s="146" t="s">
        <v>64</v>
      </c>
      <c r="D44" s="146"/>
      <c r="E44" s="146"/>
      <c r="F44" s="157">
        <f>'SO 01 D.1.1. Pol'!AE273</f>
        <v>0</v>
      </c>
      <c r="G44" s="149">
        <f>'SO 01 D.1.1. Pol'!AF273</f>
        <v>0</v>
      </c>
      <c r="H44" s="149">
        <f>(F44*SazbaDPH1/100)+(G44*SazbaDPH2/100)</f>
        <v>0</v>
      </c>
      <c r="I44" s="149">
        <f>F44+G44+H44</f>
        <v>0</v>
      </c>
      <c r="J44" s="150" t="str">
        <f>IF(CenaCelkemVypocet=0,"",I44/CenaCelkemVypocet*100)</f>
        <v/>
      </c>
    </row>
    <row r="45" spans="1:10" ht="25.5" customHeight="1" x14ac:dyDescent="0.2">
      <c r="A45" s="135">
        <v>2</v>
      </c>
      <c r="B45" s="151" t="s">
        <v>65</v>
      </c>
      <c r="C45" s="152" t="s">
        <v>66</v>
      </c>
      <c r="D45" s="152"/>
      <c r="E45" s="152"/>
      <c r="F45" s="153">
        <f>'SO 02 SO 02.2 Pol'!AE115</f>
        <v>0</v>
      </c>
      <c r="G45" s="154">
        <f>'SO 02 SO 02.2 Pol'!AF115</f>
        <v>0</v>
      </c>
      <c r="H45" s="154">
        <f>(F45*SazbaDPH1/100)+(G45*SazbaDPH2/100)</f>
        <v>0</v>
      </c>
      <c r="I45" s="154">
        <f>F45+G45+H45</f>
        <v>0</v>
      </c>
      <c r="J45" s="155" t="str">
        <f>IF(CenaCelkemVypocet=0,"",I45/CenaCelkemVypocet*100)</f>
        <v/>
      </c>
    </row>
    <row r="46" spans="1:10" ht="25.5" customHeight="1" x14ac:dyDescent="0.2">
      <c r="A46" s="135">
        <v>3</v>
      </c>
      <c r="B46" s="156" t="s">
        <v>67</v>
      </c>
      <c r="C46" s="146" t="s">
        <v>68</v>
      </c>
      <c r="D46" s="146"/>
      <c r="E46" s="146"/>
      <c r="F46" s="157">
        <f>'SO 02 SO 02.2 Pol'!AE115</f>
        <v>0</v>
      </c>
      <c r="G46" s="149">
        <f>'SO 02 SO 02.2 Pol'!AF115</f>
        <v>0</v>
      </c>
      <c r="H46" s="149">
        <f>(F46*SazbaDPH1/100)+(G46*SazbaDPH2/100)</f>
        <v>0</v>
      </c>
      <c r="I46" s="149">
        <f>F46+G46+H46</f>
        <v>0</v>
      </c>
      <c r="J46" s="150" t="str">
        <f>IF(CenaCelkemVypocet=0,"",I46/CenaCelkemVypocet*100)</f>
        <v/>
      </c>
    </row>
    <row r="47" spans="1:10" ht="25.5" customHeight="1" x14ac:dyDescent="0.2">
      <c r="A47" s="135">
        <v>2</v>
      </c>
      <c r="B47" s="151" t="s">
        <v>69</v>
      </c>
      <c r="C47" s="152" t="s">
        <v>70</v>
      </c>
      <c r="D47" s="152"/>
      <c r="E47" s="152"/>
      <c r="F47" s="153">
        <f>'SO 05 SO 05.4 Pol'!AE35</f>
        <v>0</v>
      </c>
      <c r="G47" s="154">
        <f>'SO 05 SO 05.4 Pol'!AF35</f>
        <v>0</v>
      </c>
      <c r="H47" s="154">
        <f>(F47*SazbaDPH1/100)+(G47*SazbaDPH2/100)</f>
        <v>0</v>
      </c>
      <c r="I47" s="154">
        <f>F47+G47+H47</f>
        <v>0</v>
      </c>
      <c r="J47" s="155" t="str">
        <f>IF(CenaCelkemVypocet=0,"",I47/CenaCelkemVypocet*100)</f>
        <v/>
      </c>
    </row>
    <row r="48" spans="1:10" ht="25.5" customHeight="1" x14ac:dyDescent="0.2">
      <c r="A48" s="135">
        <v>3</v>
      </c>
      <c r="B48" s="156" t="s">
        <v>71</v>
      </c>
      <c r="C48" s="146" t="s">
        <v>72</v>
      </c>
      <c r="D48" s="146"/>
      <c r="E48" s="146"/>
      <c r="F48" s="157">
        <f>'SO 05 SO 05.4 Pol'!AE35</f>
        <v>0</v>
      </c>
      <c r="G48" s="149">
        <f>'SO 05 SO 05.4 Pol'!AF35</f>
        <v>0</v>
      </c>
      <c r="H48" s="149">
        <f>(F48*SazbaDPH1/100)+(G48*SazbaDPH2/100)</f>
        <v>0</v>
      </c>
      <c r="I48" s="149">
        <f>F48+G48+H48</f>
        <v>0</v>
      </c>
      <c r="J48" s="150" t="str">
        <f>IF(CenaCelkemVypocet=0,"",I48/CenaCelkemVypocet*100)</f>
        <v/>
      </c>
    </row>
    <row r="49" spans="1:10" ht="25.5" customHeight="1" x14ac:dyDescent="0.2">
      <c r="A49" s="135"/>
      <c r="B49" s="158" t="s">
        <v>73</v>
      </c>
      <c r="C49" s="159"/>
      <c r="D49" s="159"/>
      <c r="E49" s="160"/>
      <c r="F49" s="161">
        <f>SUMIF(A39:A48,"=1",F39:F48)</f>
        <v>0</v>
      </c>
      <c r="G49" s="162">
        <f>SUMIF(A39:A48,"=1",G39:G48)</f>
        <v>0</v>
      </c>
      <c r="H49" s="162">
        <f>SUMIF(A39:A48,"=1",H39:H48)</f>
        <v>0</v>
      </c>
      <c r="I49" s="162">
        <f>SUMIF(A39:A48,"=1",I39:I48)</f>
        <v>0</v>
      </c>
      <c r="J49" s="163">
        <f>SUMIF(A39:A48,"=1",J39:J48)</f>
        <v>0</v>
      </c>
    </row>
    <row r="53" spans="1:10" ht="15.75" x14ac:dyDescent="0.25">
      <c r="B53" s="174" t="s">
        <v>75</v>
      </c>
    </row>
    <row r="55" spans="1:10" ht="25.5" customHeight="1" x14ac:dyDescent="0.2">
      <c r="A55" s="176"/>
      <c r="B55" s="179" t="s">
        <v>17</v>
      </c>
      <c r="C55" s="179" t="s">
        <v>5</v>
      </c>
      <c r="D55" s="180"/>
      <c r="E55" s="180"/>
      <c r="F55" s="181" t="s">
        <v>76</v>
      </c>
      <c r="G55" s="181"/>
      <c r="H55" s="181"/>
      <c r="I55" s="181" t="s">
        <v>29</v>
      </c>
      <c r="J55" s="181" t="s">
        <v>0</v>
      </c>
    </row>
    <row r="56" spans="1:10" ht="36.75" customHeight="1" x14ac:dyDescent="0.2">
      <c r="A56" s="177"/>
      <c r="B56" s="182" t="s">
        <v>77</v>
      </c>
      <c r="C56" s="183" t="s">
        <v>78</v>
      </c>
      <c r="D56" s="184"/>
      <c r="E56" s="184"/>
      <c r="F56" s="190" t="s">
        <v>24</v>
      </c>
      <c r="G56" s="191"/>
      <c r="H56" s="191"/>
      <c r="I56" s="191">
        <f>'SO 02 SO 02.2 Pol'!G8</f>
        <v>0</v>
      </c>
      <c r="J56" s="188" t="str">
        <f>IF(I84=0,"",I56/I84*100)</f>
        <v/>
      </c>
    </row>
    <row r="57" spans="1:10" ht="36.75" customHeight="1" x14ac:dyDescent="0.2">
      <c r="A57" s="177"/>
      <c r="B57" s="182" t="s">
        <v>79</v>
      </c>
      <c r="C57" s="183" t="s">
        <v>80</v>
      </c>
      <c r="D57" s="184"/>
      <c r="E57" s="184"/>
      <c r="F57" s="190" t="s">
        <v>24</v>
      </c>
      <c r="G57" s="191"/>
      <c r="H57" s="191"/>
      <c r="I57" s="191">
        <f>'SO 01 D.1.1. Pol'!G8</f>
        <v>0</v>
      </c>
      <c r="J57" s="188" t="str">
        <f>IF(I84=0,"",I57/I84*100)</f>
        <v/>
      </c>
    </row>
    <row r="58" spans="1:10" ht="36.75" customHeight="1" x14ac:dyDescent="0.2">
      <c r="A58" s="177"/>
      <c r="B58" s="182" t="s">
        <v>81</v>
      </c>
      <c r="C58" s="183" t="s">
        <v>82</v>
      </c>
      <c r="D58" s="184"/>
      <c r="E58" s="184"/>
      <c r="F58" s="190" t="s">
        <v>24</v>
      </c>
      <c r="G58" s="191"/>
      <c r="H58" s="191"/>
      <c r="I58" s="191">
        <f>'SO 01 D.1.1. Pol'!G12</f>
        <v>0</v>
      </c>
      <c r="J58" s="188" t="str">
        <f>IF(I84=0,"",I58/I84*100)</f>
        <v/>
      </c>
    </row>
    <row r="59" spans="1:10" ht="36.75" customHeight="1" x14ac:dyDescent="0.2">
      <c r="A59" s="177"/>
      <c r="B59" s="182" t="s">
        <v>83</v>
      </c>
      <c r="C59" s="183" t="s">
        <v>84</v>
      </c>
      <c r="D59" s="184"/>
      <c r="E59" s="184"/>
      <c r="F59" s="190" t="s">
        <v>24</v>
      </c>
      <c r="G59" s="191"/>
      <c r="H59" s="191"/>
      <c r="I59" s="191">
        <f>'SO 01 D.1.1. Pol'!G21</f>
        <v>0</v>
      </c>
      <c r="J59" s="188" t="str">
        <f>IF(I84=0,"",I59/I84*100)</f>
        <v/>
      </c>
    </row>
    <row r="60" spans="1:10" ht="36.75" customHeight="1" x14ac:dyDescent="0.2">
      <c r="A60" s="177"/>
      <c r="B60" s="182" t="s">
        <v>85</v>
      </c>
      <c r="C60" s="183" t="s">
        <v>86</v>
      </c>
      <c r="D60" s="184"/>
      <c r="E60" s="184"/>
      <c r="F60" s="190" t="s">
        <v>24</v>
      </c>
      <c r="G60" s="191"/>
      <c r="H60" s="191"/>
      <c r="I60" s="191">
        <f>'SO 02 SO 02.2 Pol'!G30</f>
        <v>0</v>
      </c>
      <c r="J60" s="188" t="str">
        <f>IF(I84=0,"",I60/I84*100)</f>
        <v/>
      </c>
    </row>
    <row r="61" spans="1:10" ht="36.75" customHeight="1" x14ac:dyDescent="0.2">
      <c r="A61" s="177"/>
      <c r="B61" s="182" t="s">
        <v>87</v>
      </c>
      <c r="C61" s="183" t="s">
        <v>88</v>
      </c>
      <c r="D61" s="184"/>
      <c r="E61" s="184"/>
      <c r="F61" s="190" t="s">
        <v>24</v>
      </c>
      <c r="G61" s="191"/>
      <c r="H61" s="191"/>
      <c r="I61" s="191">
        <f>'SO 02 SO 02.2 Pol'!G33</f>
        <v>0</v>
      </c>
      <c r="J61" s="188" t="str">
        <f>IF(I84=0,"",I61/I84*100)</f>
        <v/>
      </c>
    </row>
    <row r="62" spans="1:10" ht="36.75" customHeight="1" x14ac:dyDescent="0.2">
      <c r="A62" s="177"/>
      <c r="B62" s="182" t="s">
        <v>89</v>
      </c>
      <c r="C62" s="183" t="s">
        <v>90</v>
      </c>
      <c r="D62" s="184"/>
      <c r="E62" s="184"/>
      <c r="F62" s="190" t="s">
        <v>24</v>
      </c>
      <c r="G62" s="191"/>
      <c r="H62" s="191"/>
      <c r="I62" s="191">
        <f>'SO 01 D.1.1. Pol'!G37</f>
        <v>0</v>
      </c>
      <c r="J62" s="188" t="str">
        <f>IF(I84=0,"",I62/I84*100)</f>
        <v/>
      </c>
    </row>
    <row r="63" spans="1:10" ht="36.75" customHeight="1" x14ac:dyDescent="0.2">
      <c r="A63" s="177"/>
      <c r="B63" s="182" t="s">
        <v>91</v>
      </c>
      <c r="C63" s="183" t="s">
        <v>92</v>
      </c>
      <c r="D63" s="184"/>
      <c r="E63" s="184"/>
      <c r="F63" s="190" t="s">
        <v>24</v>
      </c>
      <c r="G63" s="191"/>
      <c r="H63" s="191"/>
      <c r="I63" s="191">
        <f>'SO 01 D.1.1. Pol'!G77</f>
        <v>0</v>
      </c>
      <c r="J63" s="188" t="str">
        <f>IF(I84=0,"",I63/I84*100)</f>
        <v/>
      </c>
    </row>
    <row r="64" spans="1:10" ht="36.75" customHeight="1" x14ac:dyDescent="0.2">
      <c r="A64" s="177"/>
      <c r="B64" s="182" t="s">
        <v>93</v>
      </c>
      <c r="C64" s="183" t="s">
        <v>94</v>
      </c>
      <c r="D64" s="184"/>
      <c r="E64" s="184"/>
      <c r="F64" s="190" t="s">
        <v>24</v>
      </c>
      <c r="G64" s="191"/>
      <c r="H64" s="191"/>
      <c r="I64" s="191">
        <f>'SO 02 SO 02.2 Pol'!G52</f>
        <v>0</v>
      </c>
      <c r="J64" s="188" t="str">
        <f>IF(I84=0,"",I64/I84*100)</f>
        <v/>
      </c>
    </row>
    <row r="65" spans="1:10" ht="36.75" customHeight="1" x14ac:dyDescent="0.2">
      <c r="A65" s="177"/>
      <c r="B65" s="182" t="s">
        <v>95</v>
      </c>
      <c r="C65" s="183" t="s">
        <v>96</v>
      </c>
      <c r="D65" s="184"/>
      <c r="E65" s="184"/>
      <c r="F65" s="190" t="s">
        <v>24</v>
      </c>
      <c r="G65" s="191"/>
      <c r="H65" s="191"/>
      <c r="I65" s="191">
        <f>'SO 02 SO 02.2 Pol'!G60</f>
        <v>0</v>
      </c>
      <c r="J65" s="188" t="str">
        <f>IF(I84=0,"",I65/I84*100)</f>
        <v/>
      </c>
    </row>
    <row r="66" spans="1:10" ht="36.75" customHeight="1" x14ac:dyDescent="0.2">
      <c r="A66" s="177"/>
      <c r="B66" s="182" t="s">
        <v>97</v>
      </c>
      <c r="C66" s="183" t="s">
        <v>98</v>
      </c>
      <c r="D66" s="184"/>
      <c r="E66" s="184"/>
      <c r="F66" s="190" t="s">
        <v>24</v>
      </c>
      <c r="G66" s="191"/>
      <c r="H66" s="191"/>
      <c r="I66" s="191">
        <f>'SO 01 D.1.1. Pol'!G92</f>
        <v>0</v>
      </c>
      <c r="J66" s="188" t="str">
        <f>IF(I84=0,"",I66/I84*100)</f>
        <v/>
      </c>
    </row>
    <row r="67" spans="1:10" ht="36.75" customHeight="1" x14ac:dyDescent="0.2">
      <c r="A67" s="177"/>
      <c r="B67" s="182" t="s">
        <v>99</v>
      </c>
      <c r="C67" s="183" t="s">
        <v>100</v>
      </c>
      <c r="D67" s="184"/>
      <c r="E67" s="184"/>
      <c r="F67" s="190" t="s">
        <v>24</v>
      </c>
      <c r="G67" s="191"/>
      <c r="H67" s="191"/>
      <c r="I67" s="191">
        <f>'SO 01 D.1.1. Pol'!G96</f>
        <v>0</v>
      </c>
      <c r="J67" s="188" t="str">
        <f>IF(I84=0,"",I67/I84*100)</f>
        <v/>
      </c>
    </row>
    <row r="68" spans="1:10" ht="36.75" customHeight="1" x14ac:dyDescent="0.2">
      <c r="A68" s="177"/>
      <c r="B68" s="182" t="s">
        <v>101</v>
      </c>
      <c r="C68" s="183" t="s">
        <v>102</v>
      </c>
      <c r="D68" s="184"/>
      <c r="E68" s="184"/>
      <c r="F68" s="190" t="s">
        <v>24</v>
      </c>
      <c r="G68" s="191"/>
      <c r="H68" s="191"/>
      <c r="I68" s="191">
        <f>'SO 01 D.1.1. Pol'!G106+'SO 02 SO 02.2 Pol'!G89</f>
        <v>0</v>
      </c>
      <c r="J68" s="188" t="str">
        <f>IF(I84=0,"",I68/I84*100)</f>
        <v/>
      </c>
    </row>
    <row r="69" spans="1:10" ht="36.75" customHeight="1" x14ac:dyDescent="0.2">
      <c r="A69" s="177"/>
      <c r="B69" s="182" t="s">
        <v>103</v>
      </c>
      <c r="C69" s="183" t="s">
        <v>104</v>
      </c>
      <c r="D69" s="184"/>
      <c r="E69" s="184"/>
      <c r="F69" s="190" t="s">
        <v>25</v>
      </c>
      <c r="G69" s="191"/>
      <c r="H69" s="191"/>
      <c r="I69" s="191">
        <f>'SO 01 D.1.1. Pol'!G112</f>
        <v>0</v>
      </c>
      <c r="J69" s="188" t="str">
        <f>IF(I84=0,"",I69/I84*100)</f>
        <v/>
      </c>
    </row>
    <row r="70" spans="1:10" ht="36.75" customHeight="1" x14ac:dyDescent="0.2">
      <c r="A70" s="177"/>
      <c r="B70" s="182" t="s">
        <v>105</v>
      </c>
      <c r="C70" s="183" t="s">
        <v>106</v>
      </c>
      <c r="D70" s="184"/>
      <c r="E70" s="184"/>
      <c r="F70" s="190" t="s">
        <v>25</v>
      </c>
      <c r="G70" s="191"/>
      <c r="H70" s="191"/>
      <c r="I70" s="191">
        <f>'SO 01 D.1.1. Pol'!G157</f>
        <v>0</v>
      </c>
      <c r="J70" s="188" t="str">
        <f>IF(I84=0,"",I70/I84*100)</f>
        <v/>
      </c>
    </row>
    <row r="71" spans="1:10" ht="36.75" customHeight="1" x14ac:dyDescent="0.2">
      <c r="A71" s="177"/>
      <c r="B71" s="182" t="s">
        <v>107</v>
      </c>
      <c r="C71" s="183" t="s">
        <v>108</v>
      </c>
      <c r="D71" s="184"/>
      <c r="E71" s="184"/>
      <c r="F71" s="190" t="s">
        <v>25</v>
      </c>
      <c r="G71" s="191"/>
      <c r="H71" s="191"/>
      <c r="I71" s="191">
        <f>'SO 01 D.1.1. Pol'!G165</f>
        <v>0</v>
      </c>
      <c r="J71" s="188" t="str">
        <f>IF(I84=0,"",I71/I84*100)</f>
        <v/>
      </c>
    </row>
    <row r="72" spans="1:10" ht="36.75" customHeight="1" x14ac:dyDescent="0.2">
      <c r="A72" s="177"/>
      <c r="B72" s="182" t="s">
        <v>109</v>
      </c>
      <c r="C72" s="183" t="s">
        <v>110</v>
      </c>
      <c r="D72" s="184"/>
      <c r="E72" s="184"/>
      <c r="F72" s="190" t="s">
        <v>25</v>
      </c>
      <c r="G72" s="191"/>
      <c r="H72" s="191"/>
      <c r="I72" s="191">
        <f>'SO 01 D.1.1. Pol'!G168</f>
        <v>0</v>
      </c>
      <c r="J72" s="188" t="str">
        <f>IF(I84=0,"",I72/I84*100)</f>
        <v/>
      </c>
    </row>
    <row r="73" spans="1:10" ht="36.75" customHeight="1" x14ac:dyDescent="0.2">
      <c r="A73" s="177"/>
      <c r="B73" s="182" t="s">
        <v>111</v>
      </c>
      <c r="C73" s="183" t="s">
        <v>112</v>
      </c>
      <c r="D73" s="184"/>
      <c r="E73" s="184"/>
      <c r="F73" s="190" t="s">
        <v>25</v>
      </c>
      <c r="G73" s="191"/>
      <c r="H73" s="191"/>
      <c r="I73" s="191">
        <f>'SO 01 D.1.1. Pol'!G180</f>
        <v>0</v>
      </c>
      <c r="J73" s="188" t="str">
        <f>IF(I84=0,"",I73/I84*100)</f>
        <v/>
      </c>
    </row>
    <row r="74" spans="1:10" ht="36.75" customHeight="1" x14ac:dyDescent="0.2">
      <c r="A74" s="177"/>
      <c r="B74" s="182" t="s">
        <v>113</v>
      </c>
      <c r="C74" s="183" t="s">
        <v>114</v>
      </c>
      <c r="D74" s="184"/>
      <c r="E74" s="184"/>
      <c r="F74" s="190" t="s">
        <v>25</v>
      </c>
      <c r="G74" s="191"/>
      <c r="H74" s="191"/>
      <c r="I74" s="191">
        <f>'SO 01 D.1.1. Pol'!G186</f>
        <v>0</v>
      </c>
      <c r="J74" s="188" t="str">
        <f>IF(I84=0,"",I74/I84*100)</f>
        <v/>
      </c>
    </row>
    <row r="75" spans="1:10" ht="36.75" customHeight="1" x14ac:dyDescent="0.2">
      <c r="A75" s="177"/>
      <c r="B75" s="182" t="s">
        <v>115</v>
      </c>
      <c r="C75" s="183" t="s">
        <v>116</v>
      </c>
      <c r="D75" s="184"/>
      <c r="E75" s="184"/>
      <c r="F75" s="190" t="s">
        <v>25</v>
      </c>
      <c r="G75" s="191"/>
      <c r="H75" s="191"/>
      <c r="I75" s="191">
        <f>'SO 01 D.1.1. Pol'!G190</f>
        <v>0</v>
      </c>
      <c r="J75" s="188" t="str">
        <f>IF(I84=0,"",I75/I84*100)</f>
        <v/>
      </c>
    </row>
    <row r="76" spans="1:10" ht="36.75" customHeight="1" x14ac:dyDescent="0.2">
      <c r="A76" s="177"/>
      <c r="B76" s="182" t="s">
        <v>117</v>
      </c>
      <c r="C76" s="183" t="s">
        <v>118</v>
      </c>
      <c r="D76" s="184"/>
      <c r="E76" s="184"/>
      <c r="F76" s="190" t="s">
        <v>25</v>
      </c>
      <c r="G76" s="191"/>
      <c r="H76" s="191"/>
      <c r="I76" s="191">
        <f>'SO 01 D.1.1. Pol'!G194</f>
        <v>0</v>
      </c>
      <c r="J76" s="188" t="str">
        <f>IF(I84=0,"",I76/I84*100)</f>
        <v/>
      </c>
    </row>
    <row r="77" spans="1:10" ht="36.75" customHeight="1" x14ac:dyDescent="0.2">
      <c r="A77" s="177"/>
      <c r="B77" s="182" t="s">
        <v>119</v>
      </c>
      <c r="C77" s="183" t="s">
        <v>120</v>
      </c>
      <c r="D77" s="184"/>
      <c r="E77" s="184"/>
      <c r="F77" s="190" t="s">
        <v>25</v>
      </c>
      <c r="G77" s="191"/>
      <c r="H77" s="191"/>
      <c r="I77" s="191">
        <f>'SO 01 D.1.1. Pol'!G255</f>
        <v>0</v>
      </c>
      <c r="J77" s="188" t="str">
        <f>IF(I84=0,"",I77/I84*100)</f>
        <v/>
      </c>
    </row>
    <row r="78" spans="1:10" ht="36.75" customHeight="1" x14ac:dyDescent="0.2">
      <c r="A78" s="177"/>
      <c r="B78" s="182" t="s">
        <v>121</v>
      </c>
      <c r="C78" s="183" t="s">
        <v>122</v>
      </c>
      <c r="D78" s="184"/>
      <c r="E78" s="184"/>
      <c r="F78" s="190" t="s">
        <v>26</v>
      </c>
      <c r="G78" s="191"/>
      <c r="H78" s="191"/>
      <c r="I78" s="191">
        <f>'SO 01 D.1.1. Pol'!G264+'SO 05 SO 05.4 Pol'!G8</f>
        <v>0</v>
      </c>
      <c r="J78" s="188" t="str">
        <f>IF(I84=0,"",I78/I84*100)</f>
        <v/>
      </c>
    </row>
    <row r="79" spans="1:10" ht="36.75" customHeight="1" x14ac:dyDescent="0.2">
      <c r="A79" s="177"/>
      <c r="B79" s="182" t="s">
        <v>123</v>
      </c>
      <c r="C79" s="183" t="s">
        <v>124</v>
      </c>
      <c r="D79" s="184"/>
      <c r="E79" s="184"/>
      <c r="F79" s="190" t="s">
        <v>26</v>
      </c>
      <c r="G79" s="191"/>
      <c r="H79" s="191"/>
      <c r="I79" s="191">
        <f>'SO 01 D.1.1. Pol'!G268</f>
        <v>0</v>
      </c>
      <c r="J79" s="188" t="str">
        <f>IF(I84=0,"",I79/I84*100)</f>
        <v/>
      </c>
    </row>
    <row r="80" spans="1:10" ht="36.75" customHeight="1" x14ac:dyDescent="0.2">
      <c r="A80" s="177"/>
      <c r="B80" s="182" t="s">
        <v>125</v>
      </c>
      <c r="C80" s="183" t="s">
        <v>126</v>
      </c>
      <c r="D80" s="184"/>
      <c r="E80" s="184"/>
      <c r="F80" s="190" t="s">
        <v>26</v>
      </c>
      <c r="G80" s="191"/>
      <c r="H80" s="191"/>
      <c r="I80" s="191">
        <f>'SO 05 SO 05.4 Pol'!G22</f>
        <v>0</v>
      </c>
      <c r="J80" s="188" t="str">
        <f>IF(I84=0,"",I80/I84*100)</f>
        <v/>
      </c>
    </row>
    <row r="81" spans="1:10" ht="36.75" customHeight="1" x14ac:dyDescent="0.2">
      <c r="A81" s="177"/>
      <c r="B81" s="182" t="s">
        <v>127</v>
      </c>
      <c r="C81" s="183" t="s">
        <v>128</v>
      </c>
      <c r="D81" s="184"/>
      <c r="E81" s="184"/>
      <c r="F81" s="190" t="s">
        <v>129</v>
      </c>
      <c r="G81" s="191"/>
      <c r="H81" s="191"/>
      <c r="I81" s="191">
        <f>'SO 02 SO 02.2 Pol'!G92</f>
        <v>0</v>
      </c>
      <c r="J81" s="188" t="str">
        <f>IF(I84=0,"",I81/I84*100)</f>
        <v/>
      </c>
    </row>
    <row r="82" spans="1:10" ht="36.75" customHeight="1" x14ac:dyDescent="0.2">
      <c r="A82" s="177"/>
      <c r="B82" s="182" t="s">
        <v>130</v>
      </c>
      <c r="C82" s="183" t="s">
        <v>27</v>
      </c>
      <c r="D82" s="184"/>
      <c r="E82" s="184"/>
      <c r="F82" s="190" t="s">
        <v>130</v>
      </c>
      <c r="G82" s="191"/>
      <c r="H82" s="191"/>
      <c r="I82" s="191">
        <f>'00 00 Naklady'!G8</f>
        <v>0</v>
      </c>
      <c r="J82" s="188" t="str">
        <f>IF(I84=0,"",I82/I84*100)</f>
        <v/>
      </c>
    </row>
    <row r="83" spans="1:10" ht="36.75" customHeight="1" x14ac:dyDescent="0.2">
      <c r="A83" s="177"/>
      <c r="B83" s="182" t="s">
        <v>131</v>
      </c>
      <c r="C83" s="183" t="s">
        <v>28</v>
      </c>
      <c r="D83" s="184"/>
      <c r="E83" s="184"/>
      <c r="F83" s="190" t="s">
        <v>131</v>
      </c>
      <c r="G83" s="191"/>
      <c r="H83" s="191"/>
      <c r="I83" s="191">
        <f>'00 00 Naklady'!G22</f>
        <v>0</v>
      </c>
      <c r="J83" s="188" t="str">
        <f>IF(I84=0,"",I83/I84*100)</f>
        <v/>
      </c>
    </row>
    <row r="84" spans="1:10" ht="25.5" customHeight="1" x14ac:dyDescent="0.2">
      <c r="A84" s="178"/>
      <c r="B84" s="185" t="s">
        <v>1</v>
      </c>
      <c r="C84" s="186"/>
      <c r="D84" s="187"/>
      <c r="E84" s="187"/>
      <c r="F84" s="192"/>
      <c r="G84" s="193"/>
      <c r="H84" s="193"/>
      <c r="I84" s="193">
        <f>SUM(I56:I83)</f>
        <v>0</v>
      </c>
      <c r="J84" s="189">
        <f>SUM(J56:J83)</f>
        <v>0</v>
      </c>
    </row>
    <row r="85" spans="1:10" x14ac:dyDescent="0.2">
      <c r="F85" s="133"/>
      <c r="G85" s="133"/>
      <c r="H85" s="133"/>
      <c r="I85" s="133"/>
      <c r="J85" s="134"/>
    </row>
    <row r="86" spans="1:10" x14ac:dyDescent="0.2">
      <c r="F86" s="133"/>
      <c r="G86" s="133"/>
      <c r="H86" s="133"/>
      <c r="I86" s="133"/>
      <c r="J86" s="134"/>
    </row>
    <row r="87" spans="1:10" x14ac:dyDescent="0.2">
      <c r="F87" s="133"/>
      <c r="G87" s="133"/>
      <c r="H87" s="133"/>
      <c r="I87" s="133"/>
      <c r="J87" s="134"/>
    </row>
  </sheetData>
  <sheetProtection algorithmName="SHA-512" hashValue="33zSLLEhdzYnpHRoWfGVBgPKyz+ydYaqCkLZmh9cl5pKE5VVi11ns5017MNTmubpAOUf4e6baiwE/B0aIk/skQ==" saltValue="1eENFqChOB1Z3k9w8egP0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0">
    <mergeCell ref="C80:E80"/>
    <mergeCell ref="C81:E81"/>
    <mergeCell ref="C82:E82"/>
    <mergeCell ref="C83:E83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B49:E49"/>
    <mergeCell ref="C56:E56"/>
    <mergeCell ref="C57:E57"/>
    <mergeCell ref="C58:E58"/>
    <mergeCell ref="C59:E59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0" t="s">
        <v>6</v>
      </c>
      <c r="B1" s="100"/>
      <c r="C1" s="101"/>
      <c r="D1" s="100"/>
      <c r="E1" s="100"/>
      <c r="F1" s="100"/>
      <c r="G1" s="100"/>
    </row>
    <row r="2" spans="1:7" ht="24.95" customHeight="1" x14ac:dyDescent="0.2">
      <c r="A2" s="49" t="s">
        <v>7</v>
      </c>
      <c r="B2" s="48"/>
      <c r="C2" s="102"/>
      <c r="D2" s="102"/>
      <c r="E2" s="102"/>
      <c r="F2" s="102"/>
      <c r="G2" s="103"/>
    </row>
    <row r="3" spans="1:7" ht="24.95" customHeight="1" x14ac:dyDescent="0.2">
      <c r="A3" s="49" t="s">
        <v>8</v>
      </c>
      <c r="B3" s="48"/>
      <c r="C3" s="102"/>
      <c r="D3" s="102"/>
      <c r="E3" s="102"/>
      <c r="F3" s="102"/>
      <c r="G3" s="103"/>
    </row>
    <row r="4" spans="1:7" ht="24.95" customHeight="1" x14ac:dyDescent="0.2">
      <c r="A4" s="49" t="s">
        <v>9</v>
      </c>
      <c r="B4" s="48"/>
      <c r="C4" s="102"/>
      <c r="D4" s="102"/>
      <c r="E4" s="102"/>
      <c r="F4" s="102"/>
      <c r="G4" s="103"/>
    </row>
    <row r="5" spans="1:7" x14ac:dyDescent="0.2">
      <c r="B5" s="4"/>
      <c r="C5" s="5"/>
      <c r="D5" s="6"/>
    </row>
  </sheetData>
  <sheetProtection algorithmName="SHA-512" hashValue="BVf3DB0bo4wJuou6hCBB+C0FQhdOQyyErYvrb7ftr97HooiBuZ0mgU4Q9QQ44Tzb8xI5L0KiO/w9DHMOqXAVlg==" saltValue="XjhQHyfRQ71ke/d/poDi/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A4DC7-FAF8-4720-9D11-5C4FA652FD58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132</v>
      </c>
      <c r="B1" s="195"/>
      <c r="C1" s="195"/>
      <c r="D1" s="195"/>
      <c r="E1" s="195"/>
      <c r="F1" s="195"/>
      <c r="G1" s="195"/>
      <c r="AG1" t="s">
        <v>133</v>
      </c>
    </row>
    <row r="2" spans="1:60" ht="24.95" customHeight="1" x14ac:dyDescent="0.2">
      <c r="A2" s="196" t="s">
        <v>7</v>
      </c>
      <c r="B2" s="48" t="s">
        <v>43</v>
      </c>
      <c r="C2" s="199" t="s">
        <v>44</v>
      </c>
      <c r="D2" s="197"/>
      <c r="E2" s="197"/>
      <c r="F2" s="197"/>
      <c r="G2" s="198"/>
      <c r="AG2" t="s">
        <v>134</v>
      </c>
    </row>
    <row r="3" spans="1:60" ht="24.95" customHeight="1" x14ac:dyDescent="0.2">
      <c r="A3" s="196" t="s">
        <v>8</v>
      </c>
      <c r="B3" s="48" t="s">
        <v>58</v>
      </c>
      <c r="C3" s="199" t="s">
        <v>59</v>
      </c>
      <c r="D3" s="197"/>
      <c r="E3" s="197"/>
      <c r="F3" s="197"/>
      <c r="G3" s="198"/>
      <c r="AC3" s="175" t="s">
        <v>135</v>
      </c>
      <c r="AG3" t="s">
        <v>136</v>
      </c>
    </row>
    <row r="4" spans="1:60" ht="24.95" customHeight="1" x14ac:dyDescent="0.2">
      <c r="A4" s="200" t="s">
        <v>9</v>
      </c>
      <c r="B4" s="201" t="s">
        <v>58</v>
      </c>
      <c r="C4" s="202" t="s">
        <v>59</v>
      </c>
      <c r="D4" s="203"/>
      <c r="E4" s="203"/>
      <c r="F4" s="203"/>
      <c r="G4" s="204"/>
      <c r="AG4" t="s">
        <v>137</v>
      </c>
    </row>
    <row r="5" spans="1:60" x14ac:dyDescent="0.2">
      <c r="D5" s="10"/>
    </row>
    <row r="6" spans="1:60" ht="38.25" x14ac:dyDescent="0.2">
      <c r="A6" s="206" t="s">
        <v>138</v>
      </c>
      <c r="B6" s="208" t="s">
        <v>139</v>
      </c>
      <c r="C6" s="208" t="s">
        <v>140</v>
      </c>
      <c r="D6" s="207" t="s">
        <v>141</v>
      </c>
      <c r="E6" s="206" t="s">
        <v>142</v>
      </c>
      <c r="F6" s="205" t="s">
        <v>143</v>
      </c>
      <c r="G6" s="206" t="s">
        <v>29</v>
      </c>
      <c r="H6" s="209" t="s">
        <v>30</v>
      </c>
      <c r="I6" s="209" t="s">
        <v>144</v>
      </c>
      <c r="J6" s="209" t="s">
        <v>31</v>
      </c>
      <c r="K6" s="209" t="s">
        <v>145</v>
      </c>
      <c r="L6" s="209" t="s">
        <v>146</v>
      </c>
      <c r="M6" s="209" t="s">
        <v>147</v>
      </c>
      <c r="N6" s="209" t="s">
        <v>148</v>
      </c>
      <c r="O6" s="209" t="s">
        <v>149</v>
      </c>
      <c r="P6" s="209" t="s">
        <v>150</v>
      </c>
      <c r="Q6" s="209" t="s">
        <v>151</v>
      </c>
      <c r="R6" s="209" t="s">
        <v>152</v>
      </c>
      <c r="S6" s="209" t="s">
        <v>153</v>
      </c>
      <c r="T6" s="209" t="s">
        <v>154</v>
      </c>
      <c r="U6" s="209" t="s">
        <v>155</v>
      </c>
      <c r="V6" s="209" t="s">
        <v>156</v>
      </c>
      <c r="W6" s="209" t="s">
        <v>157</v>
      </c>
      <c r="X6" s="209" t="s">
        <v>158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1" t="s">
        <v>159</v>
      </c>
      <c r="B8" s="222" t="s">
        <v>130</v>
      </c>
      <c r="C8" s="238" t="s">
        <v>27</v>
      </c>
      <c r="D8" s="223"/>
      <c r="E8" s="224"/>
      <c r="F8" s="225"/>
      <c r="G8" s="225">
        <f>SUMIF(AG9:AG21,"&lt;&gt;NOR",G9:G21)</f>
        <v>0</v>
      </c>
      <c r="H8" s="225"/>
      <c r="I8" s="225">
        <f>SUM(I9:I21)</f>
        <v>0</v>
      </c>
      <c r="J8" s="225"/>
      <c r="K8" s="225">
        <f>SUM(K9:K21)</f>
        <v>0</v>
      </c>
      <c r="L8" s="225"/>
      <c r="M8" s="225">
        <f>SUM(M9:M21)</f>
        <v>0</v>
      </c>
      <c r="N8" s="225"/>
      <c r="O8" s="225">
        <f>SUM(O9:O21)</f>
        <v>0</v>
      </c>
      <c r="P8" s="225"/>
      <c r="Q8" s="225">
        <f>SUM(Q9:Q21)</f>
        <v>0</v>
      </c>
      <c r="R8" s="225"/>
      <c r="S8" s="225"/>
      <c r="T8" s="226"/>
      <c r="U8" s="220"/>
      <c r="V8" s="220">
        <f>SUM(V9:V21)</f>
        <v>0</v>
      </c>
      <c r="W8" s="220"/>
      <c r="X8" s="220"/>
      <c r="AG8" t="s">
        <v>160</v>
      </c>
    </row>
    <row r="9" spans="1:60" outlineLevel="1" x14ac:dyDescent="0.2">
      <c r="A9" s="227">
        <v>1</v>
      </c>
      <c r="B9" s="228" t="s">
        <v>161</v>
      </c>
      <c r="C9" s="239" t="s">
        <v>162</v>
      </c>
      <c r="D9" s="229" t="s">
        <v>163</v>
      </c>
      <c r="E9" s="230">
        <v>1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0</v>
      </c>
      <c r="Q9" s="232">
        <f>ROUND(E9*P9,2)</f>
        <v>0</v>
      </c>
      <c r="R9" s="232"/>
      <c r="S9" s="232" t="s">
        <v>164</v>
      </c>
      <c r="T9" s="233" t="s">
        <v>165</v>
      </c>
      <c r="U9" s="219">
        <v>0</v>
      </c>
      <c r="V9" s="219">
        <f>ROUND(E9*U9,2)</f>
        <v>0</v>
      </c>
      <c r="W9" s="219"/>
      <c r="X9" s="219" t="s">
        <v>166</v>
      </c>
      <c r="Y9" s="210"/>
      <c r="Z9" s="210"/>
      <c r="AA9" s="210"/>
      <c r="AB9" s="210"/>
      <c r="AC9" s="210"/>
      <c r="AD9" s="210"/>
      <c r="AE9" s="210"/>
      <c r="AF9" s="210"/>
      <c r="AG9" s="210" t="s">
        <v>167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40" t="s">
        <v>199</v>
      </c>
      <c r="D10" s="234"/>
      <c r="E10" s="234"/>
      <c r="F10" s="234"/>
      <c r="G10" s="234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168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ht="22.5" outlineLevel="1" x14ac:dyDescent="0.2">
      <c r="A11" s="217"/>
      <c r="B11" s="218"/>
      <c r="C11" s="241" t="s">
        <v>169</v>
      </c>
      <c r="D11" s="236"/>
      <c r="E11" s="236"/>
      <c r="F11" s="236"/>
      <c r="G11" s="236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0"/>
      <c r="Z11" s="210"/>
      <c r="AA11" s="210"/>
      <c r="AB11" s="210"/>
      <c r="AC11" s="210"/>
      <c r="AD11" s="210"/>
      <c r="AE11" s="210"/>
      <c r="AF11" s="210"/>
      <c r="AG11" s="210" t="s">
        <v>168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35" t="str">
        <f>C11</f>
        <v>Vyhotovení protokolu o vytyčení stavby se seznamem souřadnic vytyčených bodů a jejich polohopisnými (S-JTSK) a výškopisnými (Bpv) hodnotami.</v>
      </c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27">
        <v>2</v>
      </c>
      <c r="B12" s="228" t="s">
        <v>170</v>
      </c>
      <c r="C12" s="239" t="s">
        <v>171</v>
      </c>
      <c r="D12" s="229" t="s">
        <v>163</v>
      </c>
      <c r="E12" s="230">
        <v>1</v>
      </c>
      <c r="F12" s="231"/>
      <c r="G12" s="232">
        <f>ROUND(E12*F12,2)</f>
        <v>0</v>
      </c>
      <c r="H12" s="231"/>
      <c r="I12" s="232">
        <f>ROUND(E12*H12,2)</f>
        <v>0</v>
      </c>
      <c r="J12" s="231"/>
      <c r="K12" s="232">
        <f>ROUND(E12*J12,2)</f>
        <v>0</v>
      </c>
      <c r="L12" s="232">
        <v>21</v>
      </c>
      <c r="M12" s="232">
        <f>G12*(1+L12/100)</f>
        <v>0</v>
      </c>
      <c r="N12" s="232">
        <v>0</v>
      </c>
      <c r="O12" s="232">
        <f>ROUND(E12*N12,2)</f>
        <v>0</v>
      </c>
      <c r="P12" s="232">
        <v>0</v>
      </c>
      <c r="Q12" s="232">
        <f>ROUND(E12*P12,2)</f>
        <v>0</v>
      </c>
      <c r="R12" s="232"/>
      <c r="S12" s="232" t="s">
        <v>164</v>
      </c>
      <c r="T12" s="233" t="s">
        <v>165</v>
      </c>
      <c r="U12" s="219">
        <v>0</v>
      </c>
      <c r="V12" s="219">
        <f>ROUND(E12*U12,2)</f>
        <v>0</v>
      </c>
      <c r="W12" s="219"/>
      <c r="X12" s="219" t="s">
        <v>166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167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17"/>
      <c r="B13" s="218"/>
      <c r="C13" s="240" t="s">
        <v>172</v>
      </c>
      <c r="D13" s="234"/>
      <c r="E13" s="234"/>
      <c r="F13" s="234"/>
      <c r="G13" s="234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0"/>
      <c r="Z13" s="210"/>
      <c r="AA13" s="210"/>
      <c r="AB13" s="210"/>
      <c r="AC13" s="210"/>
      <c r="AD13" s="210"/>
      <c r="AE13" s="210"/>
      <c r="AF13" s="210"/>
      <c r="AG13" s="210" t="s">
        <v>168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35" t="str">
        <f>C13</f>
        <v>Zaměření a vytýčení stávajících inženýrských sítí v místě stavby z hlediska jejich ochrany při provádění stavby.</v>
      </c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27">
        <v>3</v>
      </c>
      <c r="B14" s="228" t="s">
        <v>173</v>
      </c>
      <c r="C14" s="239" t="s">
        <v>174</v>
      </c>
      <c r="D14" s="229" t="s">
        <v>163</v>
      </c>
      <c r="E14" s="230">
        <v>1</v>
      </c>
      <c r="F14" s="231"/>
      <c r="G14" s="232">
        <f>ROUND(E14*F14,2)</f>
        <v>0</v>
      </c>
      <c r="H14" s="231"/>
      <c r="I14" s="232">
        <f>ROUND(E14*H14,2)</f>
        <v>0</v>
      </c>
      <c r="J14" s="231"/>
      <c r="K14" s="232">
        <f>ROUND(E14*J14,2)</f>
        <v>0</v>
      </c>
      <c r="L14" s="232">
        <v>21</v>
      </c>
      <c r="M14" s="232">
        <f>G14*(1+L14/100)</f>
        <v>0</v>
      </c>
      <c r="N14" s="232">
        <v>0</v>
      </c>
      <c r="O14" s="232">
        <f>ROUND(E14*N14,2)</f>
        <v>0</v>
      </c>
      <c r="P14" s="232">
        <v>0</v>
      </c>
      <c r="Q14" s="232">
        <f>ROUND(E14*P14,2)</f>
        <v>0</v>
      </c>
      <c r="R14" s="232"/>
      <c r="S14" s="232" t="s">
        <v>164</v>
      </c>
      <c r="T14" s="233" t="s">
        <v>165</v>
      </c>
      <c r="U14" s="219">
        <v>0</v>
      </c>
      <c r="V14" s="219">
        <f>ROUND(E14*U14,2)</f>
        <v>0</v>
      </c>
      <c r="W14" s="219"/>
      <c r="X14" s="219" t="s">
        <v>166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167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ht="33.75" outlineLevel="1" x14ac:dyDescent="0.2">
      <c r="A15" s="217"/>
      <c r="B15" s="218"/>
      <c r="C15" s="240" t="s">
        <v>175</v>
      </c>
      <c r="D15" s="234"/>
      <c r="E15" s="234"/>
      <c r="F15" s="234"/>
      <c r="G15" s="234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0"/>
      <c r="Z15" s="210"/>
      <c r="AA15" s="210"/>
      <c r="AB15" s="210"/>
      <c r="AC15" s="210"/>
      <c r="AD15" s="210"/>
      <c r="AE15" s="210"/>
      <c r="AF15" s="210"/>
      <c r="AG15" s="210" t="s">
        <v>168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35" t="str">
        <f>C15</f>
        <v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staveniště, zřízení mobilního WC, šaten, umýváren apod.</v>
      </c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27">
        <v>4</v>
      </c>
      <c r="B16" s="228" t="s">
        <v>176</v>
      </c>
      <c r="C16" s="239" t="s">
        <v>177</v>
      </c>
      <c r="D16" s="229" t="s">
        <v>163</v>
      </c>
      <c r="E16" s="230">
        <v>1</v>
      </c>
      <c r="F16" s="231"/>
      <c r="G16" s="232">
        <f>ROUND(E16*F16,2)</f>
        <v>0</v>
      </c>
      <c r="H16" s="231"/>
      <c r="I16" s="232">
        <f>ROUND(E16*H16,2)</f>
        <v>0</v>
      </c>
      <c r="J16" s="231"/>
      <c r="K16" s="232">
        <f>ROUND(E16*J16,2)</f>
        <v>0</v>
      </c>
      <c r="L16" s="232">
        <v>21</v>
      </c>
      <c r="M16" s="232">
        <f>G16*(1+L16/100)</f>
        <v>0</v>
      </c>
      <c r="N16" s="232">
        <v>0</v>
      </c>
      <c r="O16" s="232">
        <f>ROUND(E16*N16,2)</f>
        <v>0</v>
      </c>
      <c r="P16" s="232">
        <v>0</v>
      </c>
      <c r="Q16" s="232">
        <f>ROUND(E16*P16,2)</f>
        <v>0</v>
      </c>
      <c r="R16" s="232"/>
      <c r="S16" s="232" t="s">
        <v>164</v>
      </c>
      <c r="T16" s="233" t="s">
        <v>165</v>
      </c>
      <c r="U16" s="219">
        <v>0</v>
      </c>
      <c r="V16" s="219">
        <f>ROUND(E16*U16,2)</f>
        <v>0</v>
      </c>
      <c r="W16" s="219"/>
      <c r="X16" s="219" t="s">
        <v>166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167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ht="45" outlineLevel="1" x14ac:dyDescent="0.2">
      <c r="A17" s="217"/>
      <c r="B17" s="218"/>
      <c r="C17" s="240" t="s">
        <v>178</v>
      </c>
      <c r="D17" s="234"/>
      <c r="E17" s="234"/>
      <c r="F17" s="234"/>
      <c r="G17" s="234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0"/>
      <c r="Z17" s="210"/>
      <c r="AA17" s="210"/>
      <c r="AB17" s="210"/>
      <c r="AC17" s="210"/>
      <c r="AD17" s="210"/>
      <c r="AE17" s="210"/>
      <c r="AF17" s="210"/>
      <c r="AG17" s="210" t="s">
        <v>168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35" t="str">
        <f>C17</f>
        <v>Náklady na vybavení objektů zařízení staveniště, náklady na energie spotřebované dodavatelem v rámci provozu zařízení staveniště, náklady na spotřebovanou energii během výstavby, elektro, vodné stočné, náklady na potřebný úklid v prostorách zařízení staveniště, náklady na nutnou údržbu a opravy na objektech zařízení staveniště a na přípojkách energií, provoz mobilního WC, šaten, umýváren apod.</v>
      </c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27">
        <v>5</v>
      </c>
      <c r="B18" s="228" t="s">
        <v>179</v>
      </c>
      <c r="C18" s="239" t="s">
        <v>180</v>
      </c>
      <c r="D18" s="229" t="s">
        <v>163</v>
      </c>
      <c r="E18" s="230">
        <v>1</v>
      </c>
      <c r="F18" s="231"/>
      <c r="G18" s="232">
        <f>ROUND(E18*F18,2)</f>
        <v>0</v>
      </c>
      <c r="H18" s="231"/>
      <c r="I18" s="232">
        <f>ROUND(E18*H18,2)</f>
        <v>0</v>
      </c>
      <c r="J18" s="231"/>
      <c r="K18" s="232">
        <f>ROUND(E18*J18,2)</f>
        <v>0</v>
      </c>
      <c r="L18" s="232">
        <v>21</v>
      </c>
      <c r="M18" s="232">
        <f>G18*(1+L18/100)</f>
        <v>0</v>
      </c>
      <c r="N18" s="232">
        <v>0</v>
      </c>
      <c r="O18" s="232">
        <f>ROUND(E18*N18,2)</f>
        <v>0</v>
      </c>
      <c r="P18" s="232">
        <v>0</v>
      </c>
      <c r="Q18" s="232">
        <f>ROUND(E18*P18,2)</f>
        <v>0</v>
      </c>
      <c r="R18" s="232"/>
      <c r="S18" s="232" t="s">
        <v>164</v>
      </c>
      <c r="T18" s="233" t="s">
        <v>165</v>
      </c>
      <c r="U18" s="219">
        <v>0</v>
      </c>
      <c r="V18" s="219">
        <f>ROUND(E18*U18,2)</f>
        <v>0</v>
      </c>
      <c r="W18" s="219"/>
      <c r="X18" s="219" t="s">
        <v>166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167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ht="22.5" outlineLevel="1" x14ac:dyDescent="0.2">
      <c r="A19" s="217"/>
      <c r="B19" s="218"/>
      <c r="C19" s="240" t="s">
        <v>181</v>
      </c>
      <c r="D19" s="234"/>
      <c r="E19" s="234"/>
      <c r="F19" s="234"/>
      <c r="G19" s="234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0"/>
      <c r="Z19" s="210"/>
      <c r="AA19" s="210"/>
      <c r="AB19" s="210"/>
      <c r="AC19" s="210"/>
      <c r="AD19" s="210"/>
      <c r="AE19" s="210"/>
      <c r="AF19" s="210"/>
      <c r="AG19" s="210" t="s">
        <v>168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35" t="str">
        <f>C19</f>
        <v>Odstranění objektů zařízení staveniště včetně přípojek energií, mobilního WC, šaten, umýváren a jejich odvoz. Položka zahrnuje i náklady na úpravu povrchů po odstranění zařízení staveniště a úklid ploch, na kterých bylo zařízení staveniště provozováno.</v>
      </c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27">
        <v>6</v>
      </c>
      <c r="B20" s="228" t="s">
        <v>182</v>
      </c>
      <c r="C20" s="239" t="s">
        <v>183</v>
      </c>
      <c r="D20" s="229" t="s">
        <v>163</v>
      </c>
      <c r="E20" s="230">
        <v>1</v>
      </c>
      <c r="F20" s="231"/>
      <c r="G20" s="232">
        <f>ROUND(E20*F20,2)</f>
        <v>0</v>
      </c>
      <c r="H20" s="231"/>
      <c r="I20" s="232">
        <f>ROUND(E20*H20,2)</f>
        <v>0</v>
      </c>
      <c r="J20" s="231"/>
      <c r="K20" s="232">
        <f>ROUND(E20*J20,2)</f>
        <v>0</v>
      </c>
      <c r="L20" s="232">
        <v>21</v>
      </c>
      <c r="M20" s="232">
        <f>G20*(1+L20/100)</f>
        <v>0</v>
      </c>
      <c r="N20" s="232">
        <v>0</v>
      </c>
      <c r="O20" s="232">
        <f>ROUND(E20*N20,2)</f>
        <v>0</v>
      </c>
      <c r="P20" s="232">
        <v>0</v>
      </c>
      <c r="Q20" s="232">
        <f>ROUND(E20*P20,2)</f>
        <v>0</v>
      </c>
      <c r="R20" s="232"/>
      <c r="S20" s="232" t="s">
        <v>164</v>
      </c>
      <c r="T20" s="233" t="s">
        <v>165</v>
      </c>
      <c r="U20" s="219">
        <v>0</v>
      </c>
      <c r="V20" s="219">
        <f>ROUND(E20*U20,2)</f>
        <v>0</v>
      </c>
      <c r="W20" s="219"/>
      <c r="X20" s="219" t="s">
        <v>166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167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ht="22.5" outlineLevel="1" x14ac:dyDescent="0.2">
      <c r="A21" s="217"/>
      <c r="B21" s="218"/>
      <c r="C21" s="240" t="s">
        <v>184</v>
      </c>
      <c r="D21" s="234"/>
      <c r="E21" s="234"/>
      <c r="F21" s="234"/>
      <c r="G21" s="234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0"/>
      <c r="Z21" s="210"/>
      <c r="AA21" s="210"/>
      <c r="AB21" s="210"/>
      <c r="AC21" s="210"/>
      <c r="AD21" s="210"/>
      <c r="AE21" s="210"/>
      <c r="AF21" s="210"/>
      <c r="AG21" s="210" t="s">
        <v>168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35" t="str">
        <f>C21</f>
        <v>Náklady zhotovitele, související s prováděním zkoušek a revizí předepsaných technickými normami nebo objednatelem a které jsou pro provedení díla nezbytné.</v>
      </c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1" t="s">
        <v>159</v>
      </c>
      <c r="B22" s="222" t="s">
        <v>131</v>
      </c>
      <c r="C22" s="238" t="s">
        <v>28</v>
      </c>
      <c r="D22" s="223"/>
      <c r="E22" s="224"/>
      <c r="F22" s="225"/>
      <c r="G22" s="225">
        <f>SUMIF(AG23:AG30,"&lt;&gt;NOR",G23:G30)</f>
        <v>0</v>
      </c>
      <c r="H22" s="225"/>
      <c r="I22" s="225">
        <f>SUM(I23:I30)</f>
        <v>0</v>
      </c>
      <c r="J22" s="225"/>
      <c r="K22" s="225">
        <f>SUM(K23:K30)</f>
        <v>0</v>
      </c>
      <c r="L22" s="225"/>
      <c r="M22" s="225">
        <f>SUM(M23:M30)</f>
        <v>0</v>
      </c>
      <c r="N22" s="225"/>
      <c r="O22" s="225">
        <f>SUM(O23:O30)</f>
        <v>0</v>
      </c>
      <c r="P22" s="225"/>
      <c r="Q22" s="225">
        <f>SUM(Q23:Q30)</f>
        <v>0</v>
      </c>
      <c r="R22" s="225"/>
      <c r="S22" s="225"/>
      <c r="T22" s="226"/>
      <c r="U22" s="220"/>
      <c r="V22" s="220">
        <f>SUM(V23:V30)</f>
        <v>0</v>
      </c>
      <c r="W22" s="220"/>
      <c r="X22" s="220"/>
      <c r="AG22" t="s">
        <v>160</v>
      </c>
    </row>
    <row r="23" spans="1:60" outlineLevel="1" x14ac:dyDescent="0.2">
      <c r="A23" s="227">
        <v>7</v>
      </c>
      <c r="B23" s="228" t="s">
        <v>185</v>
      </c>
      <c r="C23" s="239" t="s">
        <v>186</v>
      </c>
      <c r="D23" s="229" t="s">
        <v>163</v>
      </c>
      <c r="E23" s="230">
        <v>1</v>
      </c>
      <c r="F23" s="231"/>
      <c r="G23" s="232">
        <f>ROUND(E23*F23,2)</f>
        <v>0</v>
      </c>
      <c r="H23" s="231"/>
      <c r="I23" s="232">
        <f>ROUND(E23*H23,2)</f>
        <v>0</v>
      </c>
      <c r="J23" s="231"/>
      <c r="K23" s="232">
        <f>ROUND(E23*J23,2)</f>
        <v>0</v>
      </c>
      <c r="L23" s="232">
        <v>21</v>
      </c>
      <c r="M23" s="232">
        <f>G23*(1+L23/100)</f>
        <v>0</v>
      </c>
      <c r="N23" s="232">
        <v>0</v>
      </c>
      <c r="O23" s="232">
        <f>ROUND(E23*N23,2)</f>
        <v>0</v>
      </c>
      <c r="P23" s="232">
        <v>0</v>
      </c>
      <c r="Q23" s="232">
        <f>ROUND(E23*P23,2)</f>
        <v>0</v>
      </c>
      <c r="R23" s="232"/>
      <c r="S23" s="232" t="s">
        <v>187</v>
      </c>
      <c r="T23" s="233" t="s">
        <v>165</v>
      </c>
      <c r="U23" s="219">
        <v>0</v>
      </c>
      <c r="V23" s="219">
        <f>ROUND(E23*U23,2)</f>
        <v>0</v>
      </c>
      <c r="W23" s="219"/>
      <c r="X23" s="219" t="s">
        <v>166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167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/>
      <c r="B24" s="218"/>
      <c r="C24" s="240" t="s">
        <v>188</v>
      </c>
      <c r="D24" s="234"/>
      <c r="E24" s="234"/>
      <c r="F24" s="234"/>
      <c r="G24" s="234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0"/>
      <c r="Z24" s="210"/>
      <c r="AA24" s="210"/>
      <c r="AB24" s="210"/>
      <c r="AC24" s="210"/>
      <c r="AD24" s="210"/>
      <c r="AE24" s="210"/>
      <c r="AF24" s="210"/>
      <c r="AG24" s="210" t="s">
        <v>168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27">
        <v>8</v>
      </c>
      <c r="B25" s="228" t="s">
        <v>189</v>
      </c>
      <c r="C25" s="239" t="s">
        <v>190</v>
      </c>
      <c r="D25" s="229" t="s">
        <v>163</v>
      </c>
      <c r="E25" s="230">
        <v>1</v>
      </c>
      <c r="F25" s="231"/>
      <c r="G25" s="232">
        <f>ROUND(E25*F25,2)</f>
        <v>0</v>
      </c>
      <c r="H25" s="231"/>
      <c r="I25" s="232">
        <f>ROUND(E25*H25,2)</f>
        <v>0</v>
      </c>
      <c r="J25" s="231"/>
      <c r="K25" s="232">
        <f>ROUND(E25*J25,2)</f>
        <v>0</v>
      </c>
      <c r="L25" s="232">
        <v>21</v>
      </c>
      <c r="M25" s="232">
        <f>G25*(1+L25/100)</f>
        <v>0</v>
      </c>
      <c r="N25" s="232">
        <v>0</v>
      </c>
      <c r="O25" s="232">
        <f>ROUND(E25*N25,2)</f>
        <v>0</v>
      </c>
      <c r="P25" s="232">
        <v>0</v>
      </c>
      <c r="Q25" s="232">
        <f>ROUND(E25*P25,2)</f>
        <v>0</v>
      </c>
      <c r="R25" s="232"/>
      <c r="S25" s="232" t="s">
        <v>187</v>
      </c>
      <c r="T25" s="233" t="s">
        <v>165</v>
      </c>
      <c r="U25" s="219">
        <v>0</v>
      </c>
      <c r="V25" s="219">
        <f>ROUND(E25*U25,2)</f>
        <v>0</v>
      </c>
      <c r="W25" s="219"/>
      <c r="X25" s="219" t="s">
        <v>166</v>
      </c>
      <c r="Y25" s="210"/>
      <c r="Z25" s="210"/>
      <c r="AA25" s="210"/>
      <c r="AB25" s="210"/>
      <c r="AC25" s="210"/>
      <c r="AD25" s="210"/>
      <c r="AE25" s="210"/>
      <c r="AF25" s="210"/>
      <c r="AG25" s="210" t="s">
        <v>167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7"/>
      <c r="B26" s="218"/>
      <c r="C26" s="240" t="s">
        <v>191</v>
      </c>
      <c r="D26" s="234"/>
      <c r="E26" s="234"/>
      <c r="F26" s="234"/>
      <c r="G26" s="234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0"/>
      <c r="Z26" s="210"/>
      <c r="AA26" s="210"/>
      <c r="AB26" s="210"/>
      <c r="AC26" s="210"/>
      <c r="AD26" s="210"/>
      <c r="AE26" s="210"/>
      <c r="AF26" s="210"/>
      <c r="AG26" s="210" t="s">
        <v>168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35" t="str">
        <f>C26</f>
        <v>Náklady spojené s vybudování, provozem a odstraněním mobilního oplocení po celou dobu výstavby objektu.</v>
      </c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27">
        <v>9</v>
      </c>
      <c r="B27" s="228" t="s">
        <v>192</v>
      </c>
      <c r="C27" s="239" t="s">
        <v>193</v>
      </c>
      <c r="D27" s="229" t="s">
        <v>163</v>
      </c>
      <c r="E27" s="230">
        <v>1</v>
      </c>
      <c r="F27" s="231"/>
      <c r="G27" s="232">
        <f>ROUND(E27*F27,2)</f>
        <v>0</v>
      </c>
      <c r="H27" s="231"/>
      <c r="I27" s="232">
        <f>ROUND(E27*H27,2)</f>
        <v>0</v>
      </c>
      <c r="J27" s="231"/>
      <c r="K27" s="232">
        <f>ROUND(E27*J27,2)</f>
        <v>0</v>
      </c>
      <c r="L27" s="232">
        <v>21</v>
      </c>
      <c r="M27" s="232">
        <f>G27*(1+L27/100)</f>
        <v>0</v>
      </c>
      <c r="N27" s="232">
        <v>0</v>
      </c>
      <c r="O27" s="232">
        <f>ROUND(E27*N27,2)</f>
        <v>0</v>
      </c>
      <c r="P27" s="232">
        <v>0</v>
      </c>
      <c r="Q27" s="232">
        <f>ROUND(E27*P27,2)</f>
        <v>0</v>
      </c>
      <c r="R27" s="232"/>
      <c r="S27" s="232" t="s">
        <v>164</v>
      </c>
      <c r="T27" s="233" t="s">
        <v>165</v>
      </c>
      <c r="U27" s="219">
        <v>0</v>
      </c>
      <c r="V27" s="219">
        <f>ROUND(E27*U27,2)</f>
        <v>0</v>
      </c>
      <c r="W27" s="219"/>
      <c r="X27" s="219" t="s">
        <v>166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167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ht="33.75" outlineLevel="1" x14ac:dyDescent="0.2">
      <c r="A28" s="217"/>
      <c r="B28" s="218"/>
      <c r="C28" s="240" t="s">
        <v>194</v>
      </c>
      <c r="D28" s="234"/>
      <c r="E28" s="234"/>
      <c r="F28" s="234"/>
      <c r="G28" s="234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168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35" t="str">
        <f>C28</f>
        <v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v>
      </c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27">
        <v>10</v>
      </c>
      <c r="B29" s="228" t="s">
        <v>195</v>
      </c>
      <c r="C29" s="239" t="s">
        <v>196</v>
      </c>
      <c r="D29" s="229" t="s">
        <v>163</v>
      </c>
      <c r="E29" s="230">
        <v>1</v>
      </c>
      <c r="F29" s="231"/>
      <c r="G29" s="232">
        <f>ROUND(E29*F29,2)</f>
        <v>0</v>
      </c>
      <c r="H29" s="231"/>
      <c r="I29" s="232">
        <f>ROUND(E29*H29,2)</f>
        <v>0</v>
      </c>
      <c r="J29" s="231"/>
      <c r="K29" s="232">
        <f>ROUND(E29*J29,2)</f>
        <v>0</v>
      </c>
      <c r="L29" s="232">
        <v>21</v>
      </c>
      <c r="M29" s="232">
        <f>G29*(1+L29/100)</f>
        <v>0</v>
      </c>
      <c r="N29" s="232">
        <v>0</v>
      </c>
      <c r="O29" s="232">
        <f>ROUND(E29*N29,2)</f>
        <v>0</v>
      </c>
      <c r="P29" s="232">
        <v>0</v>
      </c>
      <c r="Q29" s="232">
        <f>ROUND(E29*P29,2)</f>
        <v>0</v>
      </c>
      <c r="R29" s="232"/>
      <c r="S29" s="232" t="s">
        <v>164</v>
      </c>
      <c r="T29" s="233" t="s">
        <v>165</v>
      </c>
      <c r="U29" s="219">
        <v>0</v>
      </c>
      <c r="V29" s="219">
        <f>ROUND(E29*U29,2)</f>
        <v>0</v>
      </c>
      <c r="W29" s="219"/>
      <c r="X29" s="219" t="s">
        <v>166</v>
      </c>
      <c r="Y29" s="210"/>
      <c r="Z29" s="210"/>
      <c r="AA29" s="210"/>
      <c r="AB29" s="210"/>
      <c r="AC29" s="210"/>
      <c r="AD29" s="210"/>
      <c r="AE29" s="210"/>
      <c r="AF29" s="210"/>
      <c r="AG29" s="210" t="s">
        <v>167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ht="22.5" outlineLevel="1" x14ac:dyDescent="0.2">
      <c r="A30" s="217"/>
      <c r="B30" s="218"/>
      <c r="C30" s="240" t="s">
        <v>197</v>
      </c>
      <c r="D30" s="234"/>
      <c r="E30" s="234"/>
      <c r="F30" s="234"/>
      <c r="G30" s="234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0"/>
      <c r="Z30" s="210"/>
      <c r="AA30" s="210"/>
      <c r="AB30" s="210"/>
      <c r="AC30" s="210"/>
      <c r="AD30" s="210"/>
      <c r="AE30" s="210"/>
      <c r="AF30" s="210"/>
      <c r="AG30" s="210" t="s">
        <v>168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35" t="str">
        <f>C30</f>
        <v>Náklady na vyhotovení dokumentace skutečného provedení stavby a její předání objednateli v požadované formě a požadovaném počtu. Požadovaný počet_2x tištěné, 2x elektronicky.</v>
      </c>
      <c r="BB30" s="210"/>
      <c r="BC30" s="210"/>
      <c r="BD30" s="210"/>
      <c r="BE30" s="210"/>
      <c r="BF30" s="210"/>
      <c r="BG30" s="210"/>
      <c r="BH30" s="210"/>
    </row>
    <row r="31" spans="1:60" x14ac:dyDescent="0.2">
      <c r="A31" s="3"/>
      <c r="B31" s="4"/>
      <c r="C31" s="242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AE31">
        <v>15</v>
      </c>
      <c r="AF31">
        <v>21</v>
      </c>
      <c r="AG31" t="s">
        <v>146</v>
      </c>
    </row>
    <row r="32" spans="1:60" x14ac:dyDescent="0.2">
      <c r="A32" s="213"/>
      <c r="B32" s="214" t="s">
        <v>29</v>
      </c>
      <c r="C32" s="243"/>
      <c r="D32" s="215"/>
      <c r="E32" s="216"/>
      <c r="F32" s="216"/>
      <c r="G32" s="237">
        <f>G8+G22</f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AE32">
        <f>SUMIF(L7:L30,AE31,G7:G30)</f>
        <v>0</v>
      </c>
      <c r="AF32">
        <f>SUMIF(L7:L30,AF31,G7:G30)</f>
        <v>0</v>
      </c>
      <c r="AG32" t="s">
        <v>198</v>
      </c>
    </row>
    <row r="33" spans="3:33" x14ac:dyDescent="0.2">
      <c r="C33" s="244"/>
      <c r="D33" s="10"/>
      <c r="AG33" t="s">
        <v>200</v>
      </c>
    </row>
    <row r="34" spans="3:33" x14ac:dyDescent="0.2">
      <c r="D34" s="10"/>
    </row>
    <row r="35" spans="3:33" x14ac:dyDescent="0.2">
      <c r="D35" s="10"/>
    </row>
    <row r="36" spans="3:33" x14ac:dyDescent="0.2">
      <c r="D36" s="10"/>
    </row>
    <row r="37" spans="3:33" x14ac:dyDescent="0.2">
      <c r="D37" s="10"/>
    </row>
    <row r="38" spans="3:33" x14ac:dyDescent="0.2">
      <c r="D38" s="10"/>
    </row>
    <row r="39" spans="3:33" x14ac:dyDescent="0.2">
      <c r="D39" s="10"/>
    </row>
    <row r="40" spans="3:33" x14ac:dyDescent="0.2">
      <c r="D40" s="10"/>
    </row>
    <row r="41" spans="3:33" x14ac:dyDescent="0.2">
      <c r="D41" s="10"/>
    </row>
    <row r="42" spans="3:33" x14ac:dyDescent="0.2">
      <c r="D42" s="10"/>
    </row>
    <row r="43" spans="3:33" x14ac:dyDescent="0.2">
      <c r="D43" s="10"/>
    </row>
    <row r="44" spans="3:33" x14ac:dyDescent="0.2">
      <c r="D44" s="10"/>
    </row>
    <row r="45" spans="3:33" x14ac:dyDescent="0.2">
      <c r="D45" s="10"/>
    </row>
    <row r="46" spans="3:33" x14ac:dyDescent="0.2">
      <c r="D46" s="10"/>
    </row>
    <row r="47" spans="3:33" x14ac:dyDescent="0.2">
      <c r="D47" s="10"/>
    </row>
    <row r="48" spans="3:33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zZ+7Np9SmGkhjerFZKqQ5yH8Dkjuyv4dFhvlg15VmwXgMW1s9+hs1jbtBmLMWXll9evXzvajetSkAXcymKwgGg==" saltValue="CeL8CkfKEofEDmE+mfG6iQ==" spinCount="100000" sheet="1"/>
  <mergeCells count="15">
    <mergeCell ref="C26:G26"/>
    <mergeCell ref="C28:G28"/>
    <mergeCell ref="C30:G30"/>
    <mergeCell ref="C13:G13"/>
    <mergeCell ref="C15:G15"/>
    <mergeCell ref="C17:G17"/>
    <mergeCell ref="C19:G19"/>
    <mergeCell ref="C21:G21"/>
    <mergeCell ref="C24:G24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EDB07-A4ED-4616-9AA5-CAD22BDBF1C8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201</v>
      </c>
      <c r="B1" s="195"/>
      <c r="C1" s="195"/>
      <c r="D1" s="195"/>
      <c r="E1" s="195"/>
      <c r="F1" s="195"/>
      <c r="G1" s="195"/>
      <c r="AG1" t="s">
        <v>133</v>
      </c>
    </row>
    <row r="2" spans="1:60" ht="24.95" customHeight="1" x14ac:dyDescent="0.2">
      <c r="A2" s="196" t="s">
        <v>7</v>
      </c>
      <c r="B2" s="48" t="s">
        <v>43</v>
      </c>
      <c r="C2" s="199" t="s">
        <v>44</v>
      </c>
      <c r="D2" s="197"/>
      <c r="E2" s="197"/>
      <c r="F2" s="197"/>
      <c r="G2" s="198"/>
      <c r="AG2" t="s">
        <v>134</v>
      </c>
    </row>
    <row r="3" spans="1:60" ht="24.95" customHeight="1" x14ac:dyDescent="0.2">
      <c r="A3" s="196" t="s">
        <v>8</v>
      </c>
      <c r="B3" s="48" t="s">
        <v>61</v>
      </c>
      <c r="C3" s="199" t="s">
        <v>62</v>
      </c>
      <c r="D3" s="197"/>
      <c r="E3" s="197"/>
      <c r="F3" s="197"/>
      <c r="G3" s="198"/>
      <c r="AC3" s="175" t="s">
        <v>134</v>
      </c>
      <c r="AG3" t="s">
        <v>136</v>
      </c>
    </row>
    <row r="4" spans="1:60" ht="24.95" customHeight="1" x14ac:dyDescent="0.2">
      <c r="A4" s="200" t="s">
        <v>9</v>
      </c>
      <c r="B4" s="201" t="s">
        <v>63</v>
      </c>
      <c r="C4" s="202" t="s">
        <v>64</v>
      </c>
      <c r="D4" s="203"/>
      <c r="E4" s="203"/>
      <c r="F4" s="203"/>
      <c r="G4" s="204"/>
      <c r="AG4" t="s">
        <v>137</v>
      </c>
    </row>
    <row r="5" spans="1:60" x14ac:dyDescent="0.2">
      <c r="D5" s="10"/>
    </row>
    <row r="6" spans="1:60" ht="38.25" x14ac:dyDescent="0.2">
      <c r="A6" s="206" t="s">
        <v>138</v>
      </c>
      <c r="B6" s="208" t="s">
        <v>139</v>
      </c>
      <c r="C6" s="208" t="s">
        <v>140</v>
      </c>
      <c r="D6" s="207" t="s">
        <v>141</v>
      </c>
      <c r="E6" s="206" t="s">
        <v>142</v>
      </c>
      <c r="F6" s="205" t="s">
        <v>143</v>
      </c>
      <c r="G6" s="206" t="s">
        <v>29</v>
      </c>
      <c r="H6" s="209" t="s">
        <v>30</v>
      </c>
      <c r="I6" s="209" t="s">
        <v>144</v>
      </c>
      <c r="J6" s="209" t="s">
        <v>31</v>
      </c>
      <c r="K6" s="209" t="s">
        <v>145</v>
      </c>
      <c r="L6" s="209" t="s">
        <v>146</v>
      </c>
      <c r="M6" s="209" t="s">
        <v>147</v>
      </c>
      <c r="N6" s="209" t="s">
        <v>148</v>
      </c>
      <c r="O6" s="209" t="s">
        <v>149</v>
      </c>
      <c r="P6" s="209" t="s">
        <v>150</v>
      </c>
      <c r="Q6" s="209" t="s">
        <v>151</v>
      </c>
      <c r="R6" s="209" t="s">
        <v>152</v>
      </c>
      <c r="S6" s="209" t="s">
        <v>153</v>
      </c>
      <c r="T6" s="209" t="s">
        <v>154</v>
      </c>
      <c r="U6" s="209" t="s">
        <v>155</v>
      </c>
      <c r="V6" s="209" t="s">
        <v>156</v>
      </c>
      <c r="W6" s="209" t="s">
        <v>157</v>
      </c>
      <c r="X6" s="209" t="s">
        <v>158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1" t="s">
        <v>159</v>
      </c>
      <c r="B8" s="222" t="s">
        <v>79</v>
      </c>
      <c r="C8" s="238" t="s">
        <v>80</v>
      </c>
      <c r="D8" s="223"/>
      <c r="E8" s="224"/>
      <c r="F8" s="225"/>
      <c r="G8" s="225">
        <f>SUMIF(AG9:AG11,"&lt;&gt;NOR",G9:G11)</f>
        <v>0</v>
      </c>
      <c r="H8" s="225"/>
      <c r="I8" s="225">
        <f>SUM(I9:I11)</f>
        <v>0</v>
      </c>
      <c r="J8" s="225"/>
      <c r="K8" s="225">
        <f>SUM(K9:K11)</f>
        <v>0</v>
      </c>
      <c r="L8" s="225"/>
      <c r="M8" s="225">
        <f>SUM(M9:M11)</f>
        <v>0</v>
      </c>
      <c r="N8" s="225"/>
      <c r="O8" s="225">
        <f>SUM(O9:O11)</f>
        <v>0.02</v>
      </c>
      <c r="P8" s="225"/>
      <c r="Q8" s="225">
        <f>SUM(Q9:Q11)</f>
        <v>0</v>
      </c>
      <c r="R8" s="225"/>
      <c r="S8" s="225"/>
      <c r="T8" s="226"/>
      <c r="U8" s="220"/>
      <c r="V8" s="220">
        <f>SUM(V9:V11)</f>
        <v>0.32</v>
      </c>
      <c r="W8" s="220"/>
      <c r="X8" s="220"/>
      <c r="AG8" t="s">
        <v>160</v>
      </c>
    </row>
    <row r="9" spans="1:60" ht="22.5" outlineLevel="1" x14ac:dyDescent="0.2">
      <c r="A9" s="227">
        <v>1</v>
      </c>
      <c r="B9" s="228" t="s">
        <v>202</v>
      </c>
      <c r="C9" s="239" t="s">
        <v>203</v>
      </c>
      <c r="D9" s="229" t="s">
        <v>204</v>
      </c>
      <c r="E9" s="230">
        <v>1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2.2880000000000001E-2</v>
      </c>
      <c r="O9" s="232">
        <f>ROUND(E9*N9,2)</f>
        <v>0.02</v>
      </c>
      <c r="P9" s="232">
        <v>0</v>
      </c>
      <c r="Q9" s="232">
        <f>ROUND(E9*P9,2)</f>
        <v>0</v>
      </c>
      <c r="R9" s="232" t="s">
        <v>205</v>
      </c>
      <c r="S9" s="232" t="s">
        <v>164</v>
      </c>
      <c r="T9" s="233" t="s">
        <v>206</v>
      </c>
      <c r="U9" s="219">
        <v>0.3175</v>
      </c>
      <c r="V9" s="219">
        <f>ROUND(E9*U9,2)</f>
        <v>0.32</v>
      </c>
      <c r="W9" s="219"/>
      <c r="X9" s="219" t="s">
        <v>207</v>
      </c>
      <c r="Y9" s="210"/>
      <c r="Z9" s="210"/>
      <c r="AA9" s="210"/>
      <c r="AB9" s="210"/>
      <c r="AC9" s="210"/>
      <c r="AD9" s="210"/>
      <c r="AE9" s="210"/>
      <c r="AF9" s="210"/>
      <c r="AG9" s="210" t="s">
        <v>208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57" t="s">
        <v>209</v>
      </c>
      <c r="D10" s="245"/>
      <c r="E10" s="246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210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57" t="s">
        <v>211</v>
      </c>
      <c r="D11" s="245"/>
      <c r="E11" s="246">
        <v>1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0"/>
      <c r="Z11" s="210"/>
      <c r="AA11" s="210"/>
      <c r="AB11" s="210"/>
      <c r="AC11" s="210"/>
      <c r="AD11" s="210"/>
      <c r="AE11" s="210"/>
      <c r="AF11" s="210"/>
      <c r="AG11" s="210" t="s">
        <v>210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1" t="s">
        <v>159</v>
      </c>
      <c r="B12" s="222" t="s">
        <v>81</v>
      </c>
      <c r="C12" s="238" t="s">
        <v>82</v>
      </c>
      <c r="D12" s="223"/>
      <c r="E12" s="224"/>
      <c r="F12" s="225"/>
      <c r="G12" s="225">
        <f>SUMIF(AG13:AG20,"&lt;&gt;NOR",G13:G20)</f>
        <v>0</v>
      </c>
      <c r="H12" s="225"/>
      <c r="I12" s="225">
        <f>SUM(I13:I20)</f>
        <v>0</v>
      </c>
      <c r="J12" s="225"/>
      <c r="K12" s="225">
        <f>SUM(K13:K20)</f>
        <v>0</v>
      </c>
      <c r="L12" s="225"/>
      <c r="M12" s="225">
        <f>SUM(M13:M20)</f>
        <v>0</v>
      </c>
      <c r="N12" s="225"/>
      <c r="O12" s="225">
        <f>SUM(O13:O20)</f>
        <v>0.25</v>
      </c>
      <c r="P12" s="225"/>
      <c r="Q12" s="225">
        <f>SUM(Q13:Q20)</f>
        <v>0</v>
      </c>
      <c r="R12" s="225"/>
      <c r="S12" s="225"/>
      <c r="T12" s="226"/>
      <c r="U12" s="220"/>
      <c r="V12" s="220">
        <f>SUM(V13:V20)</f>
        <v>12.870000000000001</v>
      </c>
      <c r="W12" s="220"/>
      <c r="X12" s="220"/>
      <c r="AG12" t="s">
        <v>160</v>
      </c>
    </row>
    <row r="13" spans="1:60" ht="22.5" outlineLevel="1" x14ac:dyDescent="0.2">
      <c r="A13" s="227">
        <v>2</v>
      </c>
      <c r="B13" s="228" t="s">
        <v>212</v>
      </c>
      <c r="C13" s="239" t="s">
        <v>213</v>
      </c>
      <c r="D13" s="229" t="s">
        <v>214</v>
      </c>
      <c r="E13" s="230">
        <v>12.34</v>
      </c>
      <c r="F13" s="231"/>
      <c r="G13" s="232">
        <f>ROUND(E13*F13,2)</f>
        <v>0</v>
      </c>
      <c r="H13" s="231"/>
      <c r="I13" s="232">
        <f>ROUND(E13*H13,2)</f>
        <v>0</v>
      </c>
      <c r="J13" s="231"/>
      <c r="K13" s="232">
        <f>ROUND(E13*J13,2)</f>
        <v>0</v>
      </c>
      <c r="L13" s="232">
        <v>21</v>
      </c>
      <c r="M13" s="232">
        <f>G13*(1+L13/100)</f>
        <v>0</v>
      </c>
      <c r="N13" s="232">
        <v>1.8599999999999998E-2</v>
      </c>
      <c r="O13" s="232">
        <f>ROUND(E13*N13,2)</f>
        <v>0.23</v>
      </c>
      <c r="P13" s="232">
        <v>0</v>
      </c>
      <c r="Q13" s="232">
        <f>ROUND(E13*P13,2)</f>
        <v>0</v>
      </c>
      <c r="R13" s="232" t="s">
        <v>205</v>
      </c>
      <c r="S13" s="232" t="s">
        <v>164</v>
      </c>
      <c r="T13" s="233" t="s">
        <v>206</v>
      </c>
      <c r="U13" s="219">
        <v>1.0109999999999999</v>
      </c>
      <c r="V13" s="219">
        <f>ROUND(E13*U13,2)</f>
        <v>12.48</v>
      </c>
      <c r="W13" s="219"/>
      <c r="X13" s="219" t="s">
        <v>207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208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57" t="s">
        <v>215</v>
      </c>
      <c r="D14" s="245"/>
      <c r="E14" s="246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0"/>
      <c r="Z14" s="210"/>
      <c r="AA14" s="210"/>
      <c r="AB14" s="210"/>
      <c r="AC14" s="210"/>
      <c r="AD14" s="210"/>
      <c r="AE14" s="210"/>
      <c r="AF14" s="210"/>
      <c r="AG14" s="210" t="s">
        <v>210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17"/>
      <c r="B15" s="218"/>
      <c r="C15" s="257" t="s">
        <v>216</v>
      </c>
      <c r="D15" s="245"/>
      <c r="E15" s="246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0"/>
      <c r="Z15" s="210"/>
      <c r="AA15" s="210"/>
      <c r="AB15" s="210"/>
      <c r="AC15" s="210"/>
      <c r="AD15" s="210"/>
      <c r="AE15" s="210"/>
      <c r="AF15" s="210"/>
      <c r="AG15" s="210" t="s">
        <v>210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17"/>
      <c r="B16" s="218"/>
      <c r="C16" s="257" t="s">
        <v>217</v>
      </c>
      <c r="D16" s="245"/>
      <c r="E16" s="246">
        <v>12.34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0"/>
      <c r="Z16" s="210"/>
      <c r="AA16" s="210"/>
      <c r="AB16" s="210"/>
      <c r="AC16" s="210"/>
      <c r="AD16" s="210"/>
      <c r="AE16" s="210"/>
      <c r="AF16" s="210"/>
      <c r="AG16" s="210" t="s">
        <v>210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ht="22.5" outlineLevel="1" x14ac:dyDescent="0.2">
      <c r="A17" s="227">
        <v>3</v>
      </c>
      <c r="B17" s="228" t="s">
        <v>218</v>
      </c>
      <c r="C17" s="239" t="s">
        <v>219</v>
      </c>
      <c r="D17" s="229" t="s">
        <v>214</v>
      </c>
      <c r="E17" s="230">
        <v>12.34</v>
      </c>
      <c r="F17" s="231"/>
      <c r="G17" s="232">
        <f>ROUND(E17*F17,2)</f>
        <v>0</v>
      </c>
      <c r="H17" s="231"/>
      <c r="I17" s="232">
        <f>ROUND(E17*H17,2)</f>
        <v>0</v>
      </c>
      <c r="J17" s="231"/>
      <c r="K17" s="232">
        <f>ROUND(E17*J17,2)</f>
        <v>0</v>
      </c>
      <c r="L17" s="232">
        <v>21</v>
      </c>
      <c r="M17" s="232">
        <f>G17*(1+L17/100)</f>
        <v>0</v>
      </c>
      <c r="N17" s="232">
        <v>1.81E-3</v>
      </c>
      <c r="O17" s="232">
        <f>ROUND(E17*N17,2)</f>
        <v>0.02</v>
      </c>
      <c r="P17" s="232">
        <v>0</v>
      </c>
      <c r="Q17" s="232">
        <f>ROUND(E17*P17,2)</f>
        <v>0</v>
      </c>
      <c r="R17" s="232" t="s">
        <v>205</v>
      </c>
      <c r="S17" s="232" t="s">
        <v>164</v>
      </c>
      <c r="T17" s="233" t="s">
        <v>206</v>
      </c>
      <c r="U17" s="219">
        <v>3.2000000000000001E-2</v>
      </c>
      <c r="V17" s="219">
        <f>ROUND(E17*U17,2)</f>
        <v>0.39</v>
      </c>
      <c r="W17" s="219"/>
      <c r="X17" s="219" t="s">
        <v>207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208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17"/>
      <c r="B18" s="218"/>
      <c r="C18" s="257" t="s">
        <v>215</v>
      </c>
      <c r="D18" s="245"/>
      <c r="E18" s="246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0"/>
      <c r="Z18" s="210"/>
      <c r="AA18" s="210"/>
      <c r="AB18" s="210"/>
      <c r="AC18" s="210"/>
      <c r="AD18" s="210"/>
      <c r="AE18" s="210"/>
      <c r="AF18" s="210"/>
      <c r="AG18" s="210" t="s">
        <v>210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17"/>
      <c r="B19" s="218"/>
      <c r="C19" s="257" t="s">
        <v>216</v>
      </c>
      <c r="D19" s="245"/>
      <c r="E19" s="246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0"/>
      <c r="Z19" s="210"/>
      <c r="AA19" s="210"/>
      <c r="AB19" s="210"/>
      <c r="AC19" s="210"/>
      <c r="AD19" s="210"/>
      <c r="AE19" s="210"/>
      <c r="AF19" s="210"/>
      <c r="AG19" s="210" t="s">
        <v>210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17"/>
      <c r="B20" s="218"/>
      <c r="C20" s="257" t="s">
        <v>217</v>
      </c>
      <c r="D20" s="245"/>
      <c r="E20" s="246">
        <v>12.34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0"/>
      <c r="Z20" s="210"/>
      <c r="AA20" s="210"/>
      <c r="AB20" s="210"/>
      <c r="AC20" s="210"/>
      <c r="AD20" s="210"/>
      <c r="AE20" s="210"/>
      <c r="AF20" s="210"/>
      <c r="AG20" s="210" t="s">
        <v>210</v>
      </c>
      <c r="AH20" s="210">
        <v>0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1" t="s">
        <v>159</v>
      </c>
      <c r="B21" s="222" t="s">
        <v>83</v>
      </c>
      <c r="C21" s="238" t="s">
        <v>84</v>
      </c>
      <c r="D21" s="223"/>
      <c r="E21" s="224"/>
      <c r="F21" s="225"/>
      <c r="G21" s="225">
        <f>SUMIF(AG22:AG36,"&lt;&gt;NOR",G22:G36)</f>
        <v>0</v>
      </c>
      <c r="H21" s="225"/>
      <c r="I21" s="225">
        <f>SUM(I22:I36)</f>
        <v>0</v>
      </c>
      <c r="J21" s="225"/>
      <c r="K21" s="225">
        <f>SUM(K22:K36)</f>
        <v>0</v>
      </c>
      <c r="L21" s="225"/>
      <c r="M21" s="225">
        <f>SUM(M22:M36)</f>
        <v>0</v>
      </c>
      <c r="N21" s="225"/>
      <c r="O21" s="225">
        <f>SUM(O22:O36)</f>
        <v>1.06</v>
      </c>
      <c r="P21" s="225"/>
      <c r="Q21" s="225">
        <f>SUM(Q22:Q36)</f>
        <v>0</v>
      </c>
      <c r="R21" s="225"/>
      <c r="S21" s="225"/>
      <c r="T21" s="226"/>
      <c r="U21" s="220"/>
      <c r="V21" s="220">
        <f>SUM(V22:V36)</f>
        <v>6.61</v>
      </c>
      <c r="W21" s="220"/>
      <c r="X21" s="220"/>
      <c r="AG21" t="s">
        <v>160</v>
      </c>
    </row>
    <row r="22" spans="1:60" ht="22.5" outlineLevel="1" x14ac:dyDescent="0.2">
      <c r="A22" s="227">
        <v>4</v>
      </c>
      <c r="B22" s="228" t="s">
        <v>220</v>
      </c>
      <c r="C22" s="239" t="s">
        <v>221</v>
      </c>
      <c r="D22" s="229" t="s">
        <v>214</v>
      </c>
      <c r="E22" s="230">
        <v>6.8819999999999997</v>
      </c>
      <c r="F22" s="231"/>
      <c r="G22" s="232">
        <f>ROUND(E22*F22,2)</f>
        <v>0</v>
      </c>
      <c r="H22" s="231"/>
      <c r="I22" s="232">
        <f>ROUND(E22*H22,2)</f>
        <v>0</v>
      </c>
      <c r="J22" s="231"/>
      <c r="K22" s="232">
        <f>ROUND(E22*J22,2)</f>
        <v>0</v>
      </c>
      <c r="L22" s="232">
        <v>21</v>
      </c>
      <c r="M22" s="232">
        <f>G22*(1+L22/100)</f>
        <v>0</v>
      </c>
      <c r="N22" s="232">
        <v>0.15232000000000001</v>
      </c>
      <c r="O22" s="232">
        <f>ROUND(E22*N22,2)</f>
        <v>1.05</v>
      </c>
      <c r="P22" s="232">
        <v>0</v>
      </c>
      <c r="Q22" s="232">
        <f>ROUND(E22*P22,2)</f>
        <v>0</v>
      </c>
      <c r="R22" s="232" t="s">
        <v>205</v>
      </c>
      <c r="S22" s="232" t="s">
        <v>164</v>
      </c>
      <c r="T22" s="233" t="s">
        <v>206</v>
      </c>
      <c r="U22" s="219">
        <v>0.57099999999999995</v>
      </c>
      <c r="V22" s="219">
        <f>ROUND(E22*U22,2)</f>
        <v>3.93</v>
      </c>
      <c r="W22" s="219"/>
      <c r="X22" s="219" t="s">
        <v>207</v>
      </c>
      <c r="Y22" s="210"/>
      <c r="Z22" s="210"/>
      <c r="AA22" s="210"/>
      <c r="AB22" s="210"/>
      <c r="AC22" s="210"/>
      <c r="AD22" s="210"/>
      <c r="AE22" s="210"/>
      <c r="AF22" s="210"/>
      <c r="AG22" s="210" t="s">
        <v>208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ht="22.5" outlineLevel="1" x14ac:dyDescent="0.2">
      <c r="A23" s="217"/>
      <c r="B23" s="218"/>
      <c r="C23" s="258" t="s">
        <v>222</v>
      </c>
      <c r="D23" s="249"/>
      <c r="E23" s="249"/>
      <c r="F23" s="249"/>
      <c r="G23" s="24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0"/>
      <c r="Z23" s="210"/>
      <c r="AA23" s="210"/>
      <c r="AB23" s="210"/>
      <c r="AC23" s="210"/>
      <c r="AD23" s="210"/>
      <c r="AE23" s="210"/>
      <c r="AF23" s="210"/>
      <c r="AG23" s="210" t="s">
        <v>223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35" t="str">
        <f>C23</f>
        <v>jednoduché nebo příčky zděné do svislé dřevěné, cihelné, betonové nebo ocelové konstrukce na jakoukoliv maltu vápenocementovou (MVC) nebo cementovou (MC),</v>
      </c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/>
      <c r="B24" s="218"/>
      <c r="C24" s="257" t="s">
        <v>224</v>
      </c>
      <c r="D24" s="245"/>
      <c r="E24" s="246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0"/>
      <c r="Z24" s="210"/>
      <c r="AA24" s="210"/>
      <c r="AB24" s="210"/>
      <c r="AC24" s="210"/>
      <c r="AD24" s="210"/>
      <c r="AE24" s="210"/>
      <c r="AF24" s="210"/>
      <c r="AG24" s="210" t="s">
        <v>210</v>
      </c>
      <c r="AH24" s="210">
        <v>0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57" t="s">
        <v>225</v>
      </c>
      <c r="D25" s="245"/>
      <c r="E25" s="246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0"/>
      <c r="Z25" s="210"/>
      <c r="AA25" s="210"/>
      <c r="AB25" s="210"/>
      <c r="AC25" s="210"/>
      <c r="AD25" s="210"/>
      <c r="AE25" s="210"/>
      <c r="AF25" s="210"/>
      <c r="AG25" s="210" t="s">
        <v>210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17"/>
      <c r="B26" s="218"/>
      <c r="C26" s="257" t="s">
        <v>226</v>
      </c>
      <c r="D26" s="245"/>
      <c r="E26" s="246">
        <v>8.6999999999999993</v>
      </c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0"/>
      <c r="Z26" s="210"/>
      <c r="AA26" s="210"/>
      <c r="AB26" s="210"/>
      <c r="AC26" s="210"/>
      <c r="AD26" s="210"/>
      <c r="AE26" s="210"/>
      <c r="AF26" s="210"/>
      <c r="AG26" s="210" t="s">
        <v>210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/>
      <c r="B27" s="218"/>
      <c r="C27" s="257" t="s">
        <v>227</v>
      </c>
      <c r="D27" s="245"/>
      <c r="E27" s="246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0"/>
      <c r="Z27" s="210"/>
      <c r="AA27" s="210"/>
      <c r="AB27" s="210"/>
      <c r="AC27" s="210"/>
      <c r="AD27" s="210"/>
      <c r="AE27" s="210"/>
      <c r="AF27" s="210"/>
      <c r="AG27" s="210" t="s">
        <v>210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57" t="s">
        <v>228</v>
      </c>
      <c r="D28" s="245"/>
      <c r="E28" s="246">
        <v>-1.82</v>
      </c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210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27">
        <v>5</v>
      </c>
      <c r="B29" s="228" t="s">
        <v>229</v>
      </c>
      <c r="C29" s="239" t="s">
        <v>230</v>
      </c>
      <c r="D29" s="229" t="s">
        <v>231</v>
      </c>
      <c r="E29" s="230">
        <v>2.9</v>
      </c>
      <c r="F29" s="231"/>
      <c r="G29" s="232">
        <f>ROUND(E29*F29,2)</f>
        <v>0</v>
      </c>
      <c r="H29" s="231"/>
      <c r="I29" s="232">
        <f>ROUND(E29*H29,2)</f>
        <v>0</v>
      </c>
      <c r="J29" s="231"/>
      <c r="K29" s="232">
        <f>ROUND(E29*J29,2)</f>
        <v>0</v>
      </c>
      <c r="L29" s="232">
        <v>21</v>
      </c>
      <c r="M29" s="232">
        <f>G29*(1+L29/100)</f>
        <v>0</v>
      </c>
      <c r="N29" s="232">
        <v>8.0000000000000007E-5</v>
      </c>
      <c r="O29" s="232">
        <f>ROUND(E29*N29,2)</f>
        <v>0</v>
      </c>
      <c r="P29" s="232">
        <v>0</v>
      </c>
      <c r="Q29" s="232">
        <f>ROUND(E29*P29,2)</f>
        <v>0</v>
      </c>
      <c r="R29" s="232" t="s">
        <v>232</v>
      </c>
      <c r="S29" s="232" t="s">
        <v>164</v>
      </c>
      <c r="T29" s="233" t="s">
        <v>206</v>
      </c>
      <c r="U29" s="219">
        <v>0.18</v>
      </c>
      <c r="V29" s="219">
        <f>ROUND(E29*U29,2)</f>
        <v>0.52</v>
      </c>
      <c r="W29" s="219"/>
      <c r="X29" s="219" t="s">
        <v>207</v>
      </c>
      <c r="Y29" s="210"/>
      <c r="Z29" s="210"/>
      <c r="AA29" s="210"/>
      <c r="AB29" s="210"/>
      <c r="AC29" s="210"/>
      <c r="AD29" s="210"/>
      <c r="AE29" s="210"/>
      <c r="AF29" s="210"/>
      <c r="AG29" s="210" t="s">
        <v>208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17"/>
      <c r="B30" s="218"/>
      <c r="C30" s="257" t="s">
        <v>224</v>
      </c>
      <c r="D30" s="245"/>
      <c r="E30" s="246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0"/>
      <c r="Z30" s="210"/>
      <c r="AA30" s="210"/>
      <c r="AB30" s="210"/>
      <c r="AC30" s="210"/>
      <c r="AD30" s="210"/>
      <c r="AE30" s="210"/>
      <c r="AF30" s="210"/>
      <c r="AG30" s="210" t="s">
        <v>210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17"/>
      <c r="B31" s="218"/>
      <c r="C31" s="257" t="s">
        <v>225</v>
      </c>
      <c r="D31" s="245"/>
      <c r="E31" s="246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0"/>
      <c r="Z31" s="210"/>
      <c r="AA31" s="210"/>
      <c r="AB31" s="210"/>
      <c r="AC31" s="210"/>
      <c r="AD31" s="210"/>
      <c r="AE31" s="210"/>
      <c r="AF31" s="210"/>
      <c r="AG31" s="210" t="s">
        <v>210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17"/>
      <c r="B32" s="218"/>
      <c r="C32" s="257" t="s">
        <v>233</v>
      </c>
      <c r="D32" s="245"/>
      <c r="E32" s="246">
        <v>2.9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0"/>
      <c r="Z32" s="210"/>
      <c r="AA32" s="210"/>
      <c r="AB32" s="210"/>
      <c r="AC32" s="210"/>
      <c r="AD32" s="210"/>
      <c r="AE32" s="210"/>
      <c r="AF32" s="210"/>
      <c r="AG32" s="210" t="s">
        <v>210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27">
        <v>6</v>
      </c>
      <c r="B33" s="228" t="s">
        <v>234</v>
      </c>
      <c r="C33" s="239" t="s">
        <v>235</v>
      </c>
      <c r="D33" s="229" t="s">
        <v>231</v>
      </c>
      <c r="E33" s="230">
        <v>6</v>
      </c>
      <c r="F33" s="231"/>
      <c r="G33" s="232">
        <f>ROUND(E33*F33,2)</f>
        <v>0</v>
      </c>
      <c r="H33" s="231"/>
      <c r="I33" s="232">
        <f>ROUND(E33*H33,2)</f>
        <v>0</v>
      </c>
      <c r="J33" s="231"/>
      <c r="K33" s="232">
        <f>ROUND(E33*J33,2)</f>
        <v>0</v>
      </c>
      <c r="L33" s="232">
        <v>21</v>
      </c>
      <c r="M33" s="232">
        <f>G33*(1+L33/100)</f>
        <v>0</v>
      </c>
      <c r="N33" s="232">
        <v>1.0200000000000001E-3</v>
      </c>
      <c r="O33" s="232">
        <f>ROUND(E33*N33,2)</f>
        <v>0.01</v>
      </c>
      <c r="P33" s="232">
        <v>0</v>
      </c>
      <c r="Q33" s="232">
        <f>ROUND(E33*P33,2)</f>
        <v>0</v>
      </c>
      <c r="R33" s="232" t="s">
        <v>205</v>
      </c>
      <c r="S33" s="232" t="s">
        <v>164</v>
      </c>
      <c r="T33" s="233" t="s">
        <v>206</v>
      </c>
      <c r="U33" s="219">
        <v>0.36</v>
      </c>
      <c r="V33" s="219">
        <f>ROUND(E33*U33,2)</f>
        <v>2.16</v>
      </c>
      <c r="W33" s="219"/>
      <c r="X33" s="219" t="s">
        <v>207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208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17"/>
      <c r="B34" s="218"/>
      <c r="C34" s="258" t="s">
        <v>236</v>
      </c>
      <c r="D34" s="249"/>
      <c r="E34" s="249"/>
      <c r="F34" s="249"/>
      <c r="G34" s="24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0"/>
      <c r="Z34" s="210"/>
      <c r="AA34" s="210"/>
      <c r="AB34" s="210"/>
      <c r="AC34" s="210"/>
      <c r="AD34" s="210"/>
      <c r="AE34" s="210"/>
      <c r="AF34" s="210"/>
      <c r="AG34" s="210" t="s">
        <v>223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17"/>
      <c r="B35" s="218"/>
      <c r="C35" s="257" t="s">
        <v>237</v>
      </c>
      <c r="D35" s="245"/>
      <c r="E35" s="246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0"/>
      <c r="Z35" s="210"/>
      <c r="AA35" s="210"/>
      <c r="AB35" s="210"/>
      <c r="AC35" s="210"/>
      <c r="AD35" s="210"/>
      <c r="AE35" s="210"/>
      <c r="AF35" s="210"/>
      <c r="AG35" s="210" t="s">
        <v>210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17"/>
      <c r="B36" s="218"/>
      <c r="C36" s="257" t="s">
        <v>238</v>
      </c>
      <c r="D36" s="245"/>
      <c r="E36" s="246">
        <v>6</v>
      </c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0"/>
      <c r="Z36" s="210"/>
      <c r="AA36" s="210"/>
      <c r="AB36" s="210"/>
      <c r="AC36" s="210"/>
      <c r="AD36" s="210"/>
      <c r="AE36" s="210"/>
      <c r="AF36" s="210"/>
      <c r="AG36" s="210" t="s">
        <v>210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x14ac:dyDescent="0.2">
      <c r="A37" s="221" t="s">
        <v>159</v>
      </c>
      <c r="B37" s="222" t="s">
        <v>89</v>
      </c>
      <c r="C37" s="238" t="s">
        <v>90</v>
      </c>
      <c r="D37" s="223"/>
      <c r="E37" s="224"/>
      <c r="F37" s="225"/>
      <c r="G37" s="225">
        <f>SUMIF(AG38:AG76,"&lt;&gt;NOR",G38:G76)</f>
        <v>0</v>
      </c>
      <c r="H37" s="225"/>
      <c r="I37" s="225">
        <f>SUM(I38:I76)</f>
        <v>0</v>
      </c>
      <c r="J37" s="225"/>
      <c r="K37" s="225">
        <f>SUM(K38:K76)</f>
        <v>0</v>
      </c>
      <c r="L37" s="225"/>
      <c r="M37" s="225">
        <f>SUM(M38:M76)</f>
        <v>0</v>
      </c>
      <c r="N37" s="225"/>
      <c r="O37" s="225">
        <f>SUM(O38:O76)</f>
        <v>1.06</v>
      </c>
      <c r="P37" s="225"/>
      <c r="Q37" s="225">
        <f>SUM(Q38:Q76)</f>
        <v>0</v>
      </c>
      <c r="R37" s="225"/>
      <c r="S37" s="225"/>
      <c r="T37" s="226"/>
      <c r="U37" s="220"/>
      <c r="V37" s="220">
        <f>SUM(V38:V76)</f>
        <v>26.24</v>
      </c>
      <c r="W37" s="220"/>
      <c r="X37" s="220"/>
      <c r="AG37" t="s">
        <v>160</v>
      </c>
    </row>
    <row r="38" spans="1:60" outlineLevel="1" x14ac:dyDescent="0.2">
      <c r="A38" s="227">
        <v>7</v>
      </c>
      <c r="B38" s="228" t="s">
        <v>239</v>
      </c>
      <c r="C38" s="239" t="s">
        <v>240</v>
      </c>
      <c r="D38" s="229" t="s">
        <v>214</v>
      </c>
      <c r="E38" s="230">
        <v>2.0249999999999999</v>
      </c>
      <c r="F38" s="231"/>
      <c r="G38" s="232">
        <f>ROUND(E38*F38,2)</f>
        <v>0</v>
      </c>
      <c r="H38" s="231"/>
      <c r="I38" s="232">
        <f>ROUND(E38*H38,2)</f>
        <v>0</v>
      </c>
      <c r="J38" s="231"/>
      <c r="K38" s="232">
        <f>ROUND(E38*J38,2)</f>
        <v>0</v>
      </c>
      <c r="L38" s="232">
        <v>21</v>
      </c>
      <c r="M38" s="232">
        <f>G38*(1+L38/100)</f>
        <v>0</v>
      </c>
      <c r="N38" s="232">
        <v>4.0000000000000003E-5</v>
      </c>
      <c r="O38" s="232">
        <f>ROUND(E38*N38,2)</f>
        <v>0</v>
      </c>
      <c r="P38" s="232">
        <v>0</v>
      </c>
      <c r="Q38" s="232">
        <f>ROUND(E38*P38,2)</f>
        <v>0</v>
      </c>
      <c r="R38" s="232" t="s">
        <v>205</v>
      </c>
      <c r="S38" s="232" t="s">
        <v>164</v>
      </c>
      <c r="T38" s="233" t="s">
        <v>206</v>
      </c>
      <c r="U38" s="219">
        <v>7.8E-2</v>
      </c>
      <c r="V38" s="219">
        <f>ROUND(E38*U38,2)</f>
        <v>0.16</v>
      </c>
      <c r="W38" s="219"/>
      <c r="X38" s="219" t="s">
        <v>207</v>
      </c>
      <c r="Y38" s="210"/>
      <c r="Z38" s="210"/>
      <c r="AA38" s="210"/>
      <c r="AB38" s="210"/>
      <c r="AC38" s="210"/>
      <c r="AD38" s="210"/>
      <c r="AE38" s="210"/>
      <c r="AF38" s="210"/>
      <c r="AG38" s="210" t="s">
        <v>208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ht="22.5" outlineLevel="1" x14ac:dyDescent="0.2">
      <c r="A39" s="217"/>
      <c r="B39" s="218"/>
      <c r="C39" s="258" t="s">
        <v>241</v>
      </c>
      <c r="D39" s="249"/>
      <c r="E39" s="249"/>
      <c r="F39" s="249"/>
      <c r="G39" s="24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0"/>
      <c r="Z39" s="210"/>
      <c r="AA39" s="210"/>
      <c r="AB39" s="210"/>
      <c r="AC39" s="210"/>
      <c r="AD39" s="210"/>
      <c r="AE39" s="210"/>
      <c r="AF39" s="210"/>
      <c r="AG39" s="210" t="s">
        <v>223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35" t="str">
        <f>C39</f>
        <v>které se zřizují před úpravami povrchu, a obalení osazených dveřních zárubní před znečištěním při úpravách povrchu nástřikem plastických maltovin včetně pozdějšího odkrytí,</v>
      </c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17"/>
      <c r="B40" s="218"/>
      <c r="C40" s="257" t="s">
        <v>242</v>
      </c>
      <c r="D40" s="245"/>
      <c r="E40" s="246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0"/>
      <c r="Z40" s="210"/>
      <c r="AA40" s="210"/>
      <c r="AB40" s="210"/>
      <c r="AC40" s="210"/>
      <c r="AD40" s="210"/>
      <c r="AE40" s="210"/>
      <c r="AF40" s="210"/>
      <c r="AG40" s="210" t="s">
        <v>210</v>
      </c>
      <c r="AH40" s="210">
        <v>0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17"/>
      <c r="B41" s="218"/>
      <c r="C41" s="257" t="s">
        <v>243</v>
      </c>
      <c r="D41" s="245"/>
      <c r="E41" s="246">
        <v>2.02</v>
      </c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0"/>
      <c r="Z41" s="210"/>
      <c r="AA41" s="210"/>
      <c r="AB41" s="210"/>
      <c r="AC41" s="210"/>
      <c r="AD41" s="210"/>
      <c r="AE41" s="210"/>
      <c r="AF41" s="210"/>
      <c r="AG41" s="210" t="s">
        <v>210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27">
        <v>8</v>
      </c>
      <c r="B42" s="228" t="s">
        <v>244</v>
      </c>
      <c r="C42" s="239" t="s">
        <v>245</v>
      </c>
      <c r="D42" s="229" t="s">
        <v>214</v>
      </c>
      <c r="E42" s="230">
        <v>2.17</v>
      </c>
      <c r="F42" s="231"/>
      <c r="G42" s="232">
        <f>ROUND(E42*F42,2)</f>
        <v>0</v>
      </c>
      <c r="H42" s="231"/>
      <c r="I42" s="232">
        <f>ROUND(E42*H42,2)</f>
        <v>0</v>
      </c>
      <c r="J42" s="231"/>
      <c r="K42" s="232">
        <f>ROUND(E42*J42,2)</f>
        <v>0</v>
      </c>
      <c r="L42" s="232">
        <v>21</v>
      </c>
      <c r="M42" s="232">
        <f>G42*(1+L42/100)</f>
        <v>0</v>
      </c>
      <c r="N42" s="232">
        <v>3.3709999999999997E-2</v>
      </c>
      <c r="O42" s="232">
        <f>ROUND(E42*N42,2)</f>
        <v>7.0000000000000007E-2</v>
      </c>
      <c r="P42" s="232">
        <v>0</v>
      </c>
      <c r="Q42" s="232">
        <f>ROUND(E42*P42,2)</f>
        <v>0</v>
      </c>
      <c r="R42" s="232" t="s">
        <v>232</v>
      </c>
      <c r="S42" s="232" t="s">
        <v>164</v>
      </c>
      <c r="T42" s="233" t="s">
        <v>206</v>
      </c>
      <c r="U42" s="219">
        <v>1.1841699999999999</v>
      </c>
      <c r="V42" s="219">
        <f>ROUND(E42*U42,2)</f>
        <v>2.57</v>
      </c>
      <c r="W42" s="219"/>
      <c r="X42" s="219" t="s">
        <v>207</v>
      </c>
      <c r="Y42" s="210"/>
      <c r="Z42" s="210"/>
      <c r="AA42" s="210"/>
      <c r="AB42" s="210"/>
      <c r="AC42" s="210"/>
      <c r="AD42" s="210"/>
      <c r="AE42" s="210"/>
      <c r="AF42" s="210"/>
      <c r="AG42" s="210" t="s">
        <v>208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17"/>
      <c r="B43" s="218"/>
      <c r="C43" s="258" t="s">
        <v>246</v>
      </c>
      <c r="D43" s="249"/>
      <c r="E43" s="249"/>
      <c r="F43" s="249"/>
      <c r="G43" s="24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0"/>
      <c r="Z43" s="210"/>
      <c r="AA43" s="210"/>
      <c r="AB43" s="210"/>
      <c r="AC43" s="210"/>
      <c r="AD43" s="210"/>
      <c r="AE43" s="210"/>
      <c r="AF43" s="210"/>
      <c r="AG43" s="210" t="s">
        <v>223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35" t="str">
        <f>C43</f>
        <v>okenního nebo dveřního, z pomocného pracovního lešení o výšce podlahy do 1900 mm a pro zatížení do 1,5 kPa,</v>
      </c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17"/>
      <c r="B44" s="218"/>
      <c r="C44" s="257" t="s">
        <v>247</v>
      </c>
      <c r="D44" s="245"/>
      <c r="E44" s="246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0"/>
      <c r="Z44" s="210"/>
      <c r="AA44" s="210"/>
      <c r="AB44" s="210"/>
      <c r="AC44" s="210"/>
      <c r="AD44" s="210"/>
      <c r="AE44" s="210"/>
      <c r="AF44" s="210"/>
      <c r="AG44" s="210" t="s">
        <v>210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17"/>
      <c r="B45" s="218"/>
      <c r="C45" s="257" t="s">
        <v>248</v>
      </c>
      <c r="D45" s="245"/>
      <c r="E45" s="246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0"/>
      <c r="Z45" s="210"/>
      <c r="AA45" s="210"/>
      <c r="AB45" s="210"/>
      <c r="AC45" s="210"/>
      <c r="AD45" s="210"/>
      <c r="AE45" s="210"/>
      <c r="AF45" s="210"/>
      <c r="AG45" s="210" t="s">
        <v>210</v>
      </c>
      <c r="AH45" s="210">
        <v>0</v>
      </c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7"/>
      <c r="B46" s="218"/>
      <c r="C46" s="259" t="s">
        <v>249</v>
      </c>
      <c r="D46" s="247"/>
      <c r="E46" s="248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0"/>
      <c r="Z46" s="210"/>
      <c r="AA46" s="210"/>
      <c r="AB46" s="210"/>
      <c r="AC46" s="210"/>
      <c r="AD46" s="210"/>
      <c r="AE46" s="210"/>
      <c r="AF46" s="210"/>
      <c r="AG46" s="210" t="s">
        <v>210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17"/>
      <c r="B47" s="218"/>
      <c r="C47" s="260" t="s">
        <v>250</v>
      </c>
      <c r="D47" s="247"/>
      <c r="E47" s="248">
        <v>5.4</v>
      </c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0"/>
      <c r="Z47" s="210"/>
      <c r="AA47" s="210"/>
      <c r="AB47" s="210"/>
      <c r="AC47" s="210"/>
      <c r="AD47" s="210"/>
      <c r="AE47" s="210"/>
      <c r="AF47" s="210"/>
      <c r="AG47" s="210" t="s">
        <v>210</v>
      </c>
      <c r="AH47" s="210">
        <v>2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17"/>
      <c r="B48" s="218"/>
      <c r="C48" s="259" t="s">
        <v>251</v>
      </c>
      <c r="D48" s="247"/>
      <c r="E48" s="248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0"/>
      <c r="Z48" s="210"/>
      <c r="AA48" s="210"/>
      <c r="AB48" s="210"/>
      <c r="AC48" s="210"/>
      <c r="AD48" s="210"/>
      <c r="AE48" s="210"/>
      <c r="AF48" s="210"/>
      <c r="AG48" s="210" t="s">
        <v>210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17"/>
      <c r="B49" s="218"/>
      <c r="C49" s="257" t="s">
        <v>252</v>
      </c>
      <c r="D49" s="245"/>
      <c r="E49" s="246">
        <v>1.35</v>
      </c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0"/>
      <c r="Z49" s="210"/>
      <c r="AA49" s="210"/>
      <c r="AB49" s="210"/>
      <c r="AC49" s="210"/>
      <c r="AD49" s="210"/>
      <c r="AE49" s="210"/>
      <c r="AF49" s="210"/>
      <c r="AG49" s="210" t="s">
        <v>210</v>
      </c>
      <c r="AH49" s="210">
        <v>0</v>
      </c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17"/>
      <c r="B50" s="218"/>
      <c r="C50" s="257" t="s">
        <v>253</v>
      </c>
      <c r="D50" s="245"/>
      <c r="E50" s="246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0"/>
      <c r="Z50" s="210"/>
      <c r="AA50" s="210"/>
      <c r="AB50" s="210"/>
      <c r="AC50" s="210"/>
      <c r="AD50" s="210"/>
      <c r="AE50" s="210"/>
      <c r="AF50" s="210"/>
      <c r="AG50" s="210" t="s">
        <v>210</v>
      </c>
      <c r="AH50" s="210">
        <v>0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17"/>
      <c r="B51" s="218"/>
      <c r="C51" s="259" t="s">
        <v>249</v>
      </c>
      <c r="D51" s="247"/>
      <c r="E51" s="248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0"/>
      <c r="Z51" s="210"/>
      <c r="AA51" s="210"/>
      <c r="AB51" s="210"/>
      <c r="AC51" s="210"/>
      <c r="AD51" s="210"/>
      <c r="AE51" s="210"/>
      <c r="AF51" s="210"/>
      <c r="AG51" s="210" t="s">
        <v>210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17"/>
      <c r="B52" s="218"/>
      <c r="C52" s="260" t="s">
        <v>254</v>
      </c>
      <c r="D52" s="247"/>
      <c r="E52" s="248">
        <v>4.0999999999999996</v>
      </c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0"/>
      <c r="Z52" s="210"/>
      <c r="AA52" s="210"/>
      <c r="AB52" s="210"/>
      <c r="AC52" s="210"/>
      <c r="AD52" s="210"/>
      <c r="AE52" s="210"/>
      <c r="AF52" s="210"/>
      <c r="AG52" s="210" t="s">
        <v>210</v>
      </c>
      <c r="AH52" s="210">
        <v>2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59" t="s">
        <v>251</v>
      </c>
      <c r="D53" s="247"/>
      <c r="E53" s="248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0"/>
      <c r="Z53" s="210"/>
      <c r="AA53" s="210"/>
      <c r="AB53" s="210"/>
      <c r="AC53" s="210"/>
      <c r="AD53" s="210"/>
      <c r="AE53" s="210"/>
      <c r="AF53" s="210"/>
      <c r="AG53" s="210" t="s">
        <v>210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17"/>
      <c r="B54" s="218"/>
      <c r="C54" s="257" t="s">
        <v>255</v>
      </c>
      <c r="D54" s="245"/>
      <c r="E54" s="246">
        <v>0.82</v>
      </c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0"/>
      <c r="Z54" s="210"/>
      <c r="AA54" s="210"/>
      <c r="AB54" s="210"/>
      <c r="AC54" s="210"/>
      <c r="AD54" s="210"/>
      <c r="AE54" s="210"/>
      <c r="AF54" s="210"/>
      <c r="AG54" s="210" t="s">
        <v>210</v>
      </c>
      <c r="AH54" s="210">
        <v>0</v>
      </c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27">
        <v>9</v>
      </c>
      <c r="B55" s="228" t="s">
        <v>256</v>
      </c>
      <c r="C55" s="239" t="s">
        <v>257</v>
      </c>
      <c r="D55" s="229" t="s">
        <v>214</v>
      </c>
      <c r="E55" s="230">
        <v>35.532499999999999</v>
      </c>
      <c r="F55" s="231"/>
      <c r="G55" s="232">
        <f>ROUND(E55*F55,2)</f>
        <v>0</v>
      </c>
      <c r="H55" s="231"/>
      <c r="I55" s="232">
        <f>ROUND(E55*H55,2)</f>
        <v>0</v>
      </c>
      <c r="J55" s="231"/>
      <c r="K55" s="232">
        <f>ROUND(E55*J55,2)</f>
        <v>0</v>
      </c>
      <c r="L55" s="232">
        <v>21</v>
      </c>
      <c r="M55" s="232">
        <f>G55*(1+L55/100)</f>
        <v>0</v>
      </c>
      <c r="N55" s="232">
        <v>2.7980000000000001E-2</v>
      </c>
      <c r="O55" s="232">
        <f>ROUND(E55*N55,2)</f>
        <v>0.99</v>
      </c>
      <c r="P55" s="232">
        <v>0</v>
      </c>
      <c r="Q55" s="232">
        <f>ROUND(E55*P55,2)</f>
        <v>0</v>
      </c>
      <c r="R55" s="232" t="s">
        <v>205</v>
      </c>
      <c r="S55" s="232" t="s">
        <v>164</v>
      </c>
      <c r="T55" s="233" t="s">
        <v>206</v>
      </c>
      <c r="U55" s="219">
        <v>0.626</v>
      </c>
      <c r="V55" s="219">
        <f>ROUND(E55*U55,2)</f>
        <v>22.24</v>
      </c>
      <c r="W55" s="219"/>
      <c r="X55" s="219" t="s">
        <v>207</v>
      </c>
      <c r="Y55" s="210"/>
      <c r="Z55" s="210"/>
      <c r="AA55" s="210"/>
      <c r="AB55" s="210"/>
      <c r="AC55" s="210"/>
      <c r="AD55" s="210"/>
      <c r="AE55" s="210"/>
      <c r="AF55" s="210"/>
      <c r="AG55" s="210" t="s">
        <v>208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17"/>
      <c r="B56" s="218"/>
      <c r="C56" s="258" t="s">
        <v>258</v>
      </c>
      <c r="D56" s="249"/>
      <c r="E56" s="249"/>
      <c r="F56" s="249"/>
      <c r="G56" s="24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0"/>
      <c r="Z56" s="210"/>
      <c r="AA56" s="210"/>
      <c r="AB56" s="210"/>
      <c r="AC56" s="210"/>
      <c r="AD56" s="210"/>
      <c r="AE56" s="210"/>
      <c r="AF56" s="210"/>
      <c r="AG56" s="210" t="s">
        <v>223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35" t="str">
        <f>C56</f>
        <v>omítka vápenocementová, strojně nebo ručně nanášená v podlaží i ve schodišti na jakýkoliv druh podkladu, kompletní souvrství</v>
      </c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17"/>
      <c r="B57" s="218"/>
      <c r="C57" s="257" t="s">
        <v>259</v>
      </c>
      <c r="D57" s="245"/>
      <c r="E57" s="246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0"/>
      <c r="Z57" s="210"/>
      <c r="AA57" s="210"/>
      <c r="AB57" s="210"/>
      <c r="AC57" s="210"/>
      <c r="AD57" s="210"/>
      <c r="AE57" s="210"/>
      <c r="AF57" s="210"/>
      <c r="AG57" s="210" t="s">
        <v>210</v>
      </c>
      <c r="AH57" s="210">
        <v>0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17"/>
      <c r="B58" s="218"/>
      <c r="C58" s="257" t="s">
        <v>216</v>
      </c>
      <c r="D58" s="245"/>
      <c r="E58" s="246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0"/>
      <c r="Z58" s="210"/>
      <c r="AA58" s="210"/>
      <c r="AB58" s="210"/>
      <c r="AC58" s="210"/>
      <c r="AD58" s="210"/>
      <c r="AE58" s="210"/>
      <c r="AF58" s="210"/>
      <c r="AG58" s="210" t="s">
        <v>210</v>
      </c>
      <c r="AH58" s="210">
        <v>0</v>
      </c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17"/>
      <c r="B59" s="218"/>
      <c r="C59" s="257" t="s">
        <v>260</v>
      </c>
      <c r="D59" s="245"/>
      <c r="E59" s="246">
        <v>40.78</v>
      </c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0"/>
      <c r="Z59" s="210"/>
      <c r="AA59" s="210"/>
      <c r="AB59" s="210"/>
      <c r="AC59" s="210"/>
      <c r="AD59" s="210"/>
      <c r="AE59" s="210"/>
      <c r="AF59" s="210"/>
      <c r="AG59" s="210" t="s">
        <v>210</v>
      </c>
      <c r="AH59" s="210">
        <v>0</v>
      </c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17"/>
      <c r="B60" s="218"/>
      <c r="C60" s="257" t="s">
        <v>227</v>
      </c>
      <c r="D60" s="245"/>
      <c r="E60" s="246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0"/>
      <c r="Z60" s="210"/>
      <c r="AA60" s="210"/>
      <c r="AB60" s="210"/>
      <c r="AC60" s="210"/>
      <c r="AD60" s="210"/>
      <c r="AE60" s="210"/>
      <c r="AF60" s="210"/>
      <c r="AG60" s="210" t="s">
        <v>210</v>
      </c>
      <c r="AH60" s="210">
        <v>0</v>
      </c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17"/>
      <c r="B61" s="218"/>
      <c r="C61" s="257" t="s">
        <v>261</v>
      </c>
      <c r="D61" s="245"/>
      <c r="E61" s="246">
        <v>-1.58</v>
      </c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0"/>
      <c r="Z61" s="210"/>
      <c r="AA61" s="210"/>
      <c r="AB61" s="210"/>
      <c r="AC61" s="210"/>
      <c r="AD61" s="210"/>
      <c r="AE61" s="210"/>
      <c r="AF61" s="210"/>
      <c r="AG61" s="210" t="s">
        <v>210</v>
      </c>
      <c r="AH61" s="210">
        <v>0</v>
      </c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17"/>
      <c r="B62" s="218"/>
      <c r="C62" s="257" t="s">
        <v>262</v>
      </c>
      <c r="D62" s="245"/>
      <c r="E62" s="246">
        <v>-1.65</v>
      </c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0"/>
      <c r="Z62" s="210"/>
      <c r="AA62" s="210"/>
      <c r="AB62" s="210"/>
      <c r="AC62" s="210"/>
      <c r="AD62" s="210"/>
      <c r="AE62" s="210"/>
      <c r="AF62" s="210"/>
      <c r="AG62" s="210" t="s">
        <v>210</v>
      </c>
      <c r="AH62" s="210">
        <v>0</v>
      </c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17"/>
      <c r="B63" s="218"/>
      <c r="C63" s="257" t="s">
        <v>263</v>
      </c>
      <c r="D63" s="245"/>
      <c r="E63" s="246">
        <v>-2.02</v>
      </c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0"/>
      <c r="Z63" s="210"/>
      <c r="AA63" s="210"/>
      <c r="AB63" s="210"/>
      <c r="AC63" s="210"/>
      <c r="AD63" s="210"/>
      <c r="AE63" s="210"/>
      <c r="AF63" s="210"/>
      <c r="AG63" s="210" t="s">
        <v>210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27">
        <v>10</v>
      </c>
      <c r="B64" s="228" t="s">
        <v>264</v>
      </c>
      <c r="C64" s="239" t="s">
        <v>265</v>
      </c>
      <c r="D64" s="229" t="s">
        <v>214</v>
      </c>
      <c r="E64" s="230">
        <v>35.532499999999999</v>
      </c>
      <c r="F64" s="231"/>
      <c r="G64" s="232">
        <f>ROUND(E64*F64,2)</f>
        <v>0</v>
      </c>
      <c r="H64" s="231"/>
      <c r="I64" s="232">
        <f>ROUND(E64*H64,2)</f>
        <v>0</v>
      </c>
      <c r="J64" s="231"/>
      <c r="K64" s="232">
        <f>ROUND(E64*J64,2)</f>
        <v>0</v>
      </c>
      <c r="L64" s="232">
        <v>21</v>
      </c>
      <c r="M64" s="232">
        <f>G64*(1+L64/100)</f>
        <v>0</v>
      </c>
      <c r="N64" s="232">
        <v>8.0000000000000007E-5</v>
      </c>
      <c r="O64" s="232">
        <f>ROUND(E64*N64,2)</f>
        <v>0</v>
      </c>
      <c r="P64" s="232">
        <v>0</v>
      </c>
      <c r="Q64" s="232">
        <f>ROUND(E64*P64,2)</f>
        <v>0</v>
      </c>
      <c r="R64" s="232" t="s">
        <v>205</v>
      </c>
      <c r="S64" s="232" t="s">
        <v>164</v>
      </c>
      <c r="T64" s="233" t="s">
        <v>206</v>
      </c>
      <c r="U64" s="219">
        <v>0</v>
      </c>
      <c r="V64" s="219">
        <f>ROUND(E64*U64,2)</f>
        <v>0</v>
      </c>
      <c r="W64" s="219"/>
      <c r="X64" s="219" t="s">
        <v>207</v>
      </c>
      <c r="Y64" s="210"/>
      <c r="Z64" s="210"/>
      <c r="AA64" s="210"/>
      <c r="AB64" s="210"/>
      <c r="AC64" s="210"/>
      <c r="AD64" s="210"/>
      <c r="AE64" s="210"/>
      <c r="AF64" s="210"/>
      <c r="AG64" s="210" t="s">
        <v>208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17"/>
      <c r="B65" s="218"/>
      <c r="C65" s="258" t="s">
        <v>258</v>
      </c>
      <c r="D65" s="249"/>
      <c r="E65" s="249"/>
      <c r="F65" s="249"/>
      <c r="G65" s="24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0"/>
      <c r="Z65" s="210"/>
      <c r="AA65" s="210"/>
      <c r="AB65" s="210"/>
      <c r="AC65" s="210"/>
      <c r="AD65" s="210"/>
      <c r="AE65" s="210"/>
      <c r="AF65" s="210"/>
      <c r="AG65" s="210" t="s">
        <v>223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35" t="str">
        <f>C65</f>
        <v>omítka vápenocementová, strojně nebo ručně nanášená v podlaží i ve schodišti na jakýkoliv druh podkladu, kompletní souvrství</v>
      </c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27">
        <v>11</v>
      </c>
      <c r="B66" s="228" t="s">
        <v>266</v>
      </c>
      <c r="C66" s="239" t="s">
        <v>267</v>
      </c>
      <c r="D66" s="229" t="s">
        <v>231</v>
      </c>
      <c r="E66" s="230">
        <v>10.6</v>
      </c>
      <c r="F66" s="231"/>
      <c r="G66" s="232">
        <f>ROUND(E66*F66,2)</f>
        <v>0</v>
      </c>
      <c r="H66" s="231"/>
      <c r="I66" s="232">
        <f>ROUND(E66*H66,2)</f>
        <v>0</v>
      </c>
      <c r="J66" s="231"/>
      <c r="K66" s="232">
        <f>ROUND(E66*J66,2)</f>
        <v>0</v>
      </c>
      <c r="L66" s="232">
        <v>21</v>
      </c>
      <c r="M66" s="232">
        <f>G66*(1+L66/100)</f>
        <v>0</v>
      </c>
      <c r="N66" s="232">
        <v>4.6000000000000001E-4</v>
      </c>
      <c r="O66" s="232">
        <f>ROUND(E66*N66,2)</f>
        <v>0</v>
      </c>
      <c r="P66" s="232">
        <v>0</v>
      </c>
      <c r="Q66" s="232">
        <f>ROUND(E66*P66,2)</f>
        <v>0</v>
      </c>
      <c r="R66" s="232" t="s">
        <v>205</v>
      </c>
      <c r="S66" s="232" t="s">
        <v>164</v>
      </c>
      <c r="T66" s="233" t="s">
        <v>206</v>
      </c>
      <c r="U66" s="219">
        <v>0.12</v>
      </c>
      <c r="V66" s="219">
        <f>ROUND(E66*U66,2)</f>
        <v>1.27</v>
      </c>
      <c r="W66" s="219"/>
      <c r="X66" s="219" t="s">
        <v>207</v>
      </c>
      <c r="Y66" s="210"/>
      <c r="Z66" s="210"/>
      <c r="AA66" s="210"/>
      <c r="AB66" s="210"/>
      <c r="AC66" s="210"/>
      <c r="AD66" s="210"/>
      <c r="AE66" s="210"/>
      <c r="AF66" s="210"/>
      <c r="AG66" s="210" t="s">
        <v>208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17"/>
      <c r="B67" s="218"/>
      <c r="C67" s="258" t="s">
        <v>268</v>
      </c>
      <c r="D67" s="249"/>
      <c r="E67" s="249"/>
      <c r="F67" s="249"/>
      <c r="G67" s="24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0"/>
      <c r="Z67" s="210"/>
      <c r="AA67" s="210"/>
      <c r="AB67" s="210"/>
      <c r="AC67" s="210"/>
      <c r="AD67" s="210"/>
      <c r="AE67" s="210"/>
      <c r="AF67" s="210"/>
      <c r="AG67" s="210" t="s">
        <v>223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17"/>
      <c r="B68" s="218"/>
      <c r="C68" s="257" t="s">
        <v>247</v>
      </c>
      <c r="D68" s="245"/>
      <c r="E68" s="246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0"/>
      <c r="Z68" s="210"/>
      <c r="AA68" s="210"/>
      <c r="AB68" s="210"/>
      <c r="AC68" s="210"/>
      <c r="AD68" s="210"/>
      <c r="AE68" s="210"/>
      <c r="AF68" s="210"/>
      <c r="AG68" s="210" t="s">
        <v>210</v>
      </c>
      <c r="AH68" s="210">
        <v>0</v>
      </c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17"/>
      <c r="B69" s="218"/>
      <c r="C69" s="257" t="s">
        <v>248</v>
      </c>
      <c r="D69" s="245"/>
      <c r="E69" s="246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0"/>
      <c r="Z69" s="210"/>
      <c r="AA69" s="210"/>
      <c r="AB69" s="210"/>
      <c r="AC69" s="210"/>
      <c r="AD69" s="210"/>
      <c r="AE69" s="210"/>
      <c r="AF69" s="210"/>
      <c r="AG69" s="210" t="s">
        <v>210</v>
      </c>
      <c r="AH69" s="210">
        <v>0</v>
      </c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17"/>
      <c r="B70" s="218"/>
      <c r="C70" s="257" t="s">
        <v>269</v>
      </c>
      <c r="D70" s="245"/>
      <c r="E70" s="246">
        <v>5.4</v>
      </c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0"/>
      <c r="Z70" s="210"/>
      <c r="AA70" s="210"/>
      <c r="AB70" s="210"/>
      <c r="AC70" s="210"/>
      <c r="AD70" s="210"/>
      <c r="AE70" s="210"/>
      <c r="AF70" s="210"/>
      <c r="AG70" s="210" t="s">
        <v>210</v>
      </c>
      <c r="AH70" s="210">
        <v>0</v>
      </c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17"/>
      <c r="B71" s="218"/>
      <c r="C71" s="257" t="s">
        <v>270</v>
      </c>
      <c r="D71" s="245"/>
      <c r="E71" s="246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0"/>
      <c r="Z71" s="210"/>
      <c r="AA71" s="210"/>
      <c r="AB71" s="210"/>
      <c r="AC71" s="210"/>
      <c r="AD71" s="210"/>
      <c r="AE71" s="210"/>
      <c r="AF71" s="210"/>
      <c r="AG71" s="210" t="s">
        <v>210</v>
      </c>
      <c r="AH71" s="210">
        <v>0</v>
      </c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17"/>
      <c r="B72" s="218"/>
      <c r="C72" s="257" t="s">
        <v>253</v>
      </c>
      <c r="D72" s="245"/>
      <c r="E72" s="246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0"/>
      <c r="Z72" s="210"/>
      <c r="AA72" s="210"/>
      <c r="AB72" s="210"/>
      <c r="AC72" s="210"/>
      <c r="AD72" s="210"/>
      <c r="AE72" s="210"/>
      <c r="AF72" s="210"/>
      <c r="AG72" s="210" t="s">
        <v>210</v>
      </c>
      <c r="AH72" s="210">
        <v>0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17"/>
      <c r="B73" s="218"/>
      <c r="C73" s="257" t="s">
        <v>271</v>
      </c>
      <c r="D73" s="245"/>
      <c r="E73" s="246">
        <v>5.2</v>
      </c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0"/>
      <c r="Z73" s="210"/>
      <c r="AA73" s="210"/>
      <c r="AB73" s="210"/>
      <c r="AC73" s="210"/>
      <c r="AD73" s="210"/>
      <c r="AE73" s="210"/>
      <c r="AF73" s="210"/>
      <c r="AG73" s="210" t="s">
        <v>210</v>
      </c>
      <c r="AH73" s="210">
        <v>0</v>
      </c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27">
        <v>12</v>
      </c>
      <c r="B74" s="228" t="s">
        <v>272</v>
      </c>
      <c r="C74" s="239" t="s">
        <v>273</v>
      </c>
      <c r="D74" s="229" t="s">
        <v>231</v>
      </c>
      <c r="E74" s="230">
        <v>5.4</v>
      </c>
      <c r="F74" s="231"/>
      <c r="G74" s="232">
        <f>ROUND(E74*F74,2)</f>
        <v>0</v>
      </c>
      <c r="H74" s="231"/>
      <c r="I74" s="232">
        <f>ROUND(E74*H74,2)</f>
        <v>0</v>
      </c>
      <c r="J74" s="231"/>
      <c r="K74" s="232">
        <f>ROUND(E74*J74,2)</f>
        <v>0</v>
      </c>
      <c r="L74" s="232">
        <v>21</v>
      </c>
      <c r="M74" s="232">
        <f>G74*(1+L74/100)</f>
        <v>0</v>
      </c>
      <c r="N74" s="232">
        <v>0</v>
      </c>
      <c r="O74" s="232">
        <f>ROUND(E74*N74,2)</f>
        <v>0</v>
      </c>
      <c r="P74" s="232">
        <v>0</v>
      </c>
      <c r="Q74" s="232">
        <f>ROUND(E74*P74,2)</f>
        <v>0</v>
      </c>
      <c r="R74" s="232"/>
      <c r="S74" s="232" t="s">
        <v>187</v>
      </c>
      <c r="T74" s="233" t="s">
        <v>165</v>
      </c>
      <c r="U74" s="219">
        <v>0</v>
      </c>
      <c r="V74" s="219">
        <f>ROUND(E74*U74,2)</f>
        <v>0</v>
      </c>
      <c r="W74" s="219"/>
      <c r="X74" s="219" t="s">
        <v>207</v>
      </c>
      <c r="Y74" s="210"/>
      <c r="Z74" s="210"/>
      <c r="AA74" s="210"/>
      <c r="AB74" s="210"/>
      <c r="AC74" s="210"/>
      <c r="AD74" s="210"/>
      <c r="AE74" s="210"/>
      <c r="AF74" s="210"/>
      <c r="AG74" s="210" t="s">
        <v>208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17"/>
      <c r="B75" s="218"/>
      <c r="C75" s="257" t="s">
        <v>248</v>
      </c>
      <c r="D75" s="245"/>
      <c r="E75" s="246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0"/>
      <c r="Z75" s="210"/>
      <c r="AA75" s="210"/>
      <c r="AB75" s="210"/>
      <c r="AC75" s="210"/>
      <c r="AD75" s="210"/>
      <c r="AE75" s="210"/>
      <c r="AF75" s="210"/>
      <c r="AG75" s="210" t="s">
        <v>210</v>
      </c>
      <c r="AH75" s="210">
        <v>0</v>
      </c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17"/>
      <c r="B76" s="218"/>
      <c r="C76" s="257" t="s">
        <v>269</v>
      </c>
      <c r="D76" s="245"/>
      <c r="E76" s="246">
        <v>5.4</v>
      </c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0"/>
      <c r="Z76" s="210"/>
      <c r="AA76" s="210"/>
      <c r="AB76" s="210"/>
      <c r="AC76" s="210"/>
      <c r="AD76" s="210"/>
      <c r="AE76" s="210"/>
      <c r="AF76" s="210"/>
      <c r="AG76" s="210" t="s">
        <v>210</v>
      </c>
      <c r="AH76" s="210">
        <v>0</v>
      </c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x14ac:dyDescent="0.2">
      <c r="A77" s="221" t="s">
        <v>159</v>
      </c>
      <c r="B77" s="222" t="s">
        <v>91</v>
      </c>
      <c r="C77" s="238" t="s">
        <v>92</v>
      </c>
      <c r="D77" s="223"/>
      <c r="E77" s="224"/>
      <c r="F77" s="225"/>
      <c r="G77" s="225">
        <f>SUMIF(AG78:AG91,"&lt;&gt;NOR",G78:G91)</f>
        <v>0</v>
      </c>
      <c r="H77" s="225"/>
      <c r="I77" s="225">
        <f>SUM(I78:I91)</f>
        <v>0</v>
      </c>
      <c r="J77" s="225"/>
      <c r="K77" s="225">
        <f>SUM(K78:K91)</f>
        <v>0</v>
      </c>
      <c r="L77" s="225"/>
      <c r="M77" s="225">
        <f>SUM(M78:M91)</f>
        <v>0</v>
      </c>
      <c r="N77" s="225"/>
      <c r="O77" s="225">
        <f>SUM(O78:O91)</f>
        <v>1.17</v>
      </c>
      <c r="P77" s="225"/>
      <c r="Q77" s="225">
        <f>SUM(Q78:Q91)</f>
        <v>0</v>
      </c>
      <c r="R77" s="225"/>
      <c r="S77" s="225"/>
      <c r="T77" s="226"/>
      <c r="U77" s="220"/>
      <c r="V77" s="220">
        <f>SUM(V78:V91)</f>
        <v>5.88</v>
      </c>
      <c r="W77" s="220"/>
      <c r="X77" s="220"/>
      <c r="AG77" t="s">
        <v>160</v>
      </c>
    </row>
    <row r="78" spans="1:60" outlineLevel="1" x14ac:dyDescent="0.2">
      <c r="A78" s="227">
        <v>13</v>
      </c>
      <c r="B78" s="228" t="s">
        <v>274</v>
      </c>
      <c r="C78" s="239" t="s">
        <v>275</v>
      </c>
      <c r="D78" s="229" t="s">
        <v>214</v>
      </c>
      <c r="E78" s="230">
        <v>12.34</v>
      </c>
      <c r="F78" s="231"/>
      <c r="G78" s="232">
        <f>ROUND(E78*F78,2)</f>
        <v>0</v>
      </c>
      <c r="H78" s="231"/>
      <c r="I78" s="232">
        <f>ROUND(E78*H78,2)</f>
        <v>0</v>
      </c>
      <c r="J78" s="231"/>
      <c r="K78" s="232">
        <f>ROUND(E78*J78,2)</f>
        <v>0</v>
      </c>
      <c r="L78" s="232">
        <v>21</v>
      </c>
      <c r="M78" s="232">
        <f>G78*(1+L78/100)</f>
        <v>0</v>
      </c>
      <c r="N78" s="232">
        <v>9.5000000000000001E-2</v>
      </c>
      <c r="O78" s="232">
        <f>ROUND(E78*N78,2)</f>
        <v>1.17</v>
      </c>
      <c r="P78" s="232">
        <v>0</v>
      </c>
      <c r="Q78" s="232">
        <f>ROUND(E78*P78,2)</f>
        <v>0</v>
      </c>
      <c r="R78" s="232" t="s">
        <v>205</v>
      </c>
      <c r="S78" s="232" t="s">
        <v>164</v>
      </c>
      <c r="T78" s="233" t="s">
        <v>206</v>
      </c>
      <c r="U78" s="219">
        <v>0.42599999999999999</v>
      </c>
      <c r="V78" s="219">
        <f>ROUND(E78*U78,2)</f>
        <v>5.26</v>
      </c>
      <c r="W78" s="219"/>
      <c r="X78" s="219" t="s">
        <v>207</v>
      </c>
      <c r="Y78" s="210"/>
      <c r="Z78" s="210"/>
      <c r="AA78" s="210"/>
      <c r="AB78" s="210"/>
      <c r="AC78" s="210"/>
      <c r="AD78" s="210"/>
      <c r="AE78" s="210"/>
      <c r="AF78" s="210"/>
      <c r="AG78" s="210" t="s">
        <v>208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17"/>
      <c r="B79" s="218"/>
      <c r="C79" s="258" t="s">
        <v>276</v>
      </c>
      <c r="D79" s="249"/>
      <c r="E79" s="249"/>
      <c r="F79" s="249"/>
      <c r="G79" s="24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0"/>
      <c r="Z79" s="210"/>
      <c r="AA79" s="210"/>
      <c r="AB79" s="210"/>
      <c r="AC79" s="210"/>
      <c r="AD79" s="210"/>
      <c r="AE79" s="210"/>
      <c r="AF79" s="210"/>
      <c r="AG79" s="210" t="s">
        <v>223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17"/>
      <c r="B80" s="218"/>
      <c r="C80" s="257" t="s">
        <v>277</v>
      </c>
      <c r="D80" s="245"/>
      <c r="E80" s="246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0"/>
      <c r="Z80" s="210"/>
      <c r="AA80" s="210"/>
      <c r="AB80" s="210"/>
      <c r="AC80" s="210"/>
      <c r="AD80" s="210"/>
      <c r="AE80" s="210"/>
      <c r="AF80" s="210"/>
      <c r="AG80" s="210" t="s">
        <v>210</v>
      </c>
      <c r="AH80" s="210">
        <v>0</v>
      </c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17"/>
      <c r="B81" s="218"/>
      <c r="C81" s="257" t="s">
        <v>278</v>
      </c>
      <c r="D81" s="245"/>
      <c r="E81" s="246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0"/>
      <c r="Z81" s="210"/>
      <c r="AA81" s="210"/>
      <c r="AB81" s="210"/>
      <c r="AC81" s="210"/>
      <c r="AD81" s="210"/>
      <c r="AE81" s="210"/>
      <c r="AF81" s="210"/>
      <c r="AG81" s="210" t="s">
        <v>210</v>
      </c>
      <c r="AH81" s="210">
        <v>0</v>
      </c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17"/>
      <c r="B82" s="218"/>
      <c r="C82" s="257" t="s">
        <v>279</v>
      </c>
      <c r="D82" s="245"/>
      <c r="E82" s="246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0"/>
      <c r="Z82" s="210"/>
      <c r="AA82" s="210"/>
      <c r="AB82" s="210"/>
      <c r="AC82" s="210"/>
      <c r="AD82" s="210"/>
      <c r="AE82" s="210"/>
      <c r="AF82" s="210"/>
      <c r="AG82" s="210" t="s">
        <v>210</v>
      </c>
      <c r="AH82" s="210">
        <v>0</v>
      </c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1" x14ac:dyDescent="0.2">
      <c r="A83" s="217"/>
      <c r="B83" s="218"/>
      <c r="C83" s="257" t="s">
        <v>216</v>
      </c>
      <c r="D83" s="245"/>
      <c r="E83" s="246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0"/>
      <c r="Z83" s="210"/>
      <c r="AA83" s="210"/>
      <c r="AB83" s="210"/>
      <c r="AC83" s="210"/>
      <c r="AD83" s="210"/>
      <c r="AE83" s="210"/>
      <c r="AF83" s="210"/>
      <c r="AG83" s="210" t="s">
        <v>210</v>
      </c>
      <c r="AH83" s="210">
        <v>0</v>
      </c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17"/>
      <c r="B84" s="218"/>
      <c r="C84" s="257" t="s">
        <v>217</v>
      </c>
      <c r="D84" s="245"/>
      <c r="E84" s="246">
        <v>12.34</v>
      </c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0"/>
      <c r="Z84" s="210"/>
      <c r="AA84" s="210"/>
      <c r="AB84" s="210"/>
      <c r="AC84" s="210"/>
      <c r="AD84" s="210"/>
      <c r="AE84" s="210"/>
      <c r="AF84" s="210"/>
      <c r="AG84" s="210" t="s">
        <v>210</v>
      </c>
      <c r="AH84" s="210">
        <v>0</v>
      </c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27">
        <v>14</v>
      </c>
      <c r="B85" s="228" t="s">
        <v>280</v>
      </c>
      <c r="C85" s="239" t="s">
        <v>281</v>
      </c>
      <c r="D85" s="229" t="s">
        <v>214</v>
      </c>
      <c r="E85" s="230">
        <v>12.34</v>
      </c>
      <c r="F85" s="231"/>
      <c r="G85" s="232">
        <f>ROUND(E85*F85,2)</f>
        <v>0</v>
      </c>
      <c r="H85" s="231"/>
      <c r="I85" s="232">
        <f>ROUND(E85*H85,2)</f>
        <v>0</v>
      </c>
      <c r="J85" s="231"/>
      <c r="K85" s="232">
        <f>ROUND(E85*J85,2)</f>
        <v>0</v>
      </c>
      <c r="L85" s="232">
        <v>21</v>
      </c>
      <c r="M85" s="232">
        <f>G85*(1+L85/100)</f>
        <v>0</v>
      </c>
      <c r="N85" s="232">
        <v>0</v>
      </c>
      <c r="O85" s="232">
        <f>ROUND(E85*N85,2)</f>
        <v>0</v>
      </c>
      <c r="P85" s="232">
        <v>0</v>
      </c>
      <c r="Q85" s="232">
        <f>ROUND(E85*P85,2)</f>
        <v>0</v>
      </c>
      <c r="R85" s="232" t="s">
        <v>205</v>
      </c>
      <c r="S85" s="232" t="s">
        <v>164</v>
      </c>
      <c r="T85" s="233" t="s">
        <v>206</v>
      </c>
      <c r="U85" s="219">
        <v>0.05</v>
      </c>
      <c r="V85" s="219">
        <f>ROUND(E85*U85,2)</f>
        <v>0.62</v>
      </c>
      <c r="W85" s="219"/>
      <c r="X85" s="219" t="s">
        <v>207</v>
      </c>
      <c r="Y85" s="210"/>
      <c r="Z85" s="210"/>
      <c r="AA85" s="210"/>
      <c r="AB85" s="210"/>
      <c r="AC85" s="210"/>
      <c r="AD85" s="210"/>
      <c r="AE85" s="210"/>
      <c r="AF85" s="210"/>
      <c r="AG85" s="210" t="s">
        <v>208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17"/>
      <c r="B86" s="218"/>
      <c r="C86" s="258" t="s">
        <v>282</v>
      </c>
      <c r="D86" s="249"/>
      <c r="E86" s="249"/>
      <c r="F86" s="249"/>
      <c r="G86" s="24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0"/>
      <c r="Z86" s="210"/>
      <c r="AA86" s="210"/>
      <c r="AB86" s="210"/>
      <c r="AC86" s="210"/>
      <c r="AD86" s="210"/>
      <c r="AE86" s="210"/>
      <c r="AF86" s="210"/>
      <c r="AG86" s="210" t="s">
        <v>223</v>
      </c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35" t="str">
        <f>C86</f>
        <v>dovoz směsi, doprava pomocí šnekového čerpadla, lití hadicí na plochu, dvojí (křížem vedené) rozvlnění hrazdami</v>
      </c>
      <c r="BB86" s="210"/>
      <c r="BC86" s="210"/>
      <c r="BD86" s="210"/>
      <c r="BE86" s="210"/>
      <c r="BF86" s="210"/>
      <c r="BG86" s="210"/>
      <c r="BH86" s="210"/>
    </row>
    <row r="87" spans="1:60" outlineLevel="1" x14ac:dyDescent="0.2">
      <c r="A87" s="217"/>
      <c r="B87" s="218"/>
      <c r="C87" s="257" t="s">
        <v>277</v>
      </c>
      <c r="D87" s="245"/>
      <c r="E87" s="246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0"/>
      <c r="Z87" s="210"/>
      <c r="AA87" s="210"/>
      <c r="AB87" s="210"/>
      <c r="AC87" s="210"/>
      <c r="AD87" s="210"/>
      <c r="AE87" s="210"/>
      <c r="AF87" s="210"/>
      <c r="AG87" s="210" t="s">
        <v>210</v>
      </c>
      <c r="AH87" s="210">
        <v>0</v>
      </c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17"/>
      <c r="B88" s="218"/>
      <c r="C88" s="257" t="s">
        <v>278</v>
      </c>
      <c r="D88" s="245"/>
      <c r="E88" s="246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0"/>
      <c r="Z88" s="210"/>
      <c r="AA88" s="210"/>
      <c r="AB88" s="210"/>
      <c r="AC88" s="210"/>
      <c r="AD88" s="210"/>
      <c r="AE88" s="210"/>
      <c r="AF88" s="210"/>
      <c r="AG88" s="210" t="s">
        <v>210</v>
      </c>
      <c r="AH88" s="210">
        <v>0</v>
      </c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17"/>
      <c r="B89" s="218"/>
      <c r="C89" s="257" t="s">
        <v>279</v>
      </c>
      <c r="D89" s="245"/>
      <c r="E89" s="246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0"/>
      <c r="Z89" s="210"/>
      <c r="AA89" s="210"/>
      <c r="AB89" s="210"/>
      <c r="AC89" s="210"/>
      <c r="AD89" s="210"/>
      <c r="AE89" s="210"/>
      <c r="AF89" s="210"/>
      <c r="AG89" s="210" t="s">
        <v>210</v>
      </c>
      <c r="AH89" s="210">
        <v>0</v>
      </c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1" x14ac:dyDescent="0.2">
      <c r="A90" s="217"/>
      <c r="B90" s="218"/>
      <c r="C90" s="257" t="s">
        <v>216</v>
      </c>
      <c r="D90" s="245"/>
      <c r="E90" s="246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0"/>
      <c r="Z90" s="210"/>
      <c r="AA90" s="210"/>
      <c r="AB90" s="210"/>
      <c r="AC90" s="210"/>
      <c r="AD90" s="210"/>
      <c r="AE90" s="210"/>
      <c r="AF90" s="210"/>
      <c r="AG90" s="210" t="s">
        <v>210</v>
      </c>
      <c r="AH90" s="210">
        <v>0</v>
      </c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outlineLevel="1" x14ac:dyDescent="0.2">
      <c r="A91" s="217"/>
      <c r="B91" s="218"/>
      <c r="C91" s="257" t="s">
        <v>217</v>
      </c>
      <c r="D91" s="245"/>
      <c r="E91" s="246">
        <v>12.34</v>
      </c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0"/>
      <c r="Z91" s="210"/>
      <c r="AA91" s="210"/>
      <c r="AB91" s="210"/>
      <c r="AC91" s="210"/>
      <c r="AD91" s="210"/>
      <c r="AE91" s="210"/>
      <c r="AF91" s="210"/>
      <c r="AG91" s="210" t="s">
        <v>210</v>
      </c>
      <c r="AH91" s="210">
        <v>0</v>
      </c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x14ac:dyDescent="0.2">
      <c r="A92" s="221" t="s">
        <v>159</v>
      </c>
      <c r="B92" s="222" t="s">
        <v>97</v>
      </c>
      <c r="C92" s="238" t="s">
        <v>98</v>
      </c>
      <c r="D92" s="223"/>
      <c r="E92" s="224"/>
      <c r="F92" s="225"/>
      <c r="G92" s="225">
        <f>SUMIF(AG93:AG95,"&lt;&gt;NOR",G93:G95)</f>
        <v>0</v>
      </c>
      <c r="H92" s="225"/>
      <c r="I92" s="225">
        <f>SUM(I93:I95)</f>
        <v>0</v>
      </c>
      <c r="J92" s="225"/>
      <c r="K92" s="225">
        <f>SUM(K93:K95)</f>
        <v>0</v>
      </c>
      <c r="L92" s="225"/>
      <c r="M92" s="225">
        <f>SUM(M93:M95)</f>
        <v>0</v>
      </c>
      <c r="N92" s="225"/>
      <c r="O92" s="225">
        <f>SUM(O93:O95)</f>
        <v>0.01</v>
      </c>
      <c r="P92" s="225"/>
      <c r="Q92" s="225">
        <f>SUM(Q93:Q95)</f>
        <v>0</v>
      </c>
      <c r="R92" s="225"/>
      <c r="S92" s="225"/>
      <c r="T92" s="226"/>
      <c r="U92" s="220"/>
      <c r="V92" s="220">
        <f>SUM(V93:V95)</f>
        <v>2.1800000000000002</v>
      </c>
      <c r="W92" s="220"/>
      <c r="X92" s="220"/>
      <c r="AG92" t="s">
        <v>160</v>
      </c>
    </row>
    <row r="93" spans="1:60" outlineLevel="1" x14ac:dyDescent="0.2">
      <c r="A93" s="227">
        <v>15</v>
      </c>
      <c r="B93" s="228" t="s">
        <v>283</v>
      </c>
      <c r="C93" s="239" t="s">
        <v>284</v>
      </c>
      <c r="D93" s="229" t="s">
        <v>214</v>
      </c>
      <c r="E93" s="230">
        <v>12.34</v>
      </c>
      <c r="F93" s="231"/>
      <c r="G93" s="232">
        <f>ROUND(E93*F93,2)</f>
        <v>0</v>
      </c>
      <c r="H93" s="231"/>
      <c r="I93" s="232">
        <f>ROUND(E93*H93,2)</f>
        <v>0</v>
      </c>
      <c r="J93" s="231"/>
      <c r="K93" s="232">
        <f>ROUND(E93*J93,2)</f>
        <v>0</v>
      </c>
      <c r="L93" s="232">
        <v>21</v>
      </c>
      <c r="M93" s="232">
        <f>G93*(1+L93/100)</f>
        <v>0</v>
      </c>
      <c r="N93" s="232">
        <v>1.2099999999999999E-3</v>
      </c>
      <c r="O93" s="232">
        <f>ROUND(E93*N93,2)</f>
        <v>0.01</v>
      </c>
      <c r="P93" s="232">
        <v>0</v>
      </c>
      <c r="Q93" s="232">
        <f>ROUND(E93*P93,2)</f>
        <v>0</v>
      </c>
      <c r="R93" s="232" t="s">
        <v>285</v>
      </c>
      <c r="S93" s="232" t="s">
        <v>164</v>
      </c>
      <c r="T93" s="233" t="s">
        <v>206</v>
      </c>
      <c r="U93" s="219">
        <v>0.17699999999999999</v>
      </c>
      <c r="V93" s="219">
        <f>ROUND(E93*U93,2)</f>
        <v>2.1800000000000002</v>
      </c>
      <c r="W93" s="219"/>
      <c r="X93" s="219" t="s">
        <v>207</v>
      </c>
      <c r="Y93" s="210"/>
      <c r="Z93" s="210"/>
      <c r="AA93" s="210"/>
      <c r="AB93" s="210"/>
      <c r="AC93" s="210"/>
      <c r="AD93" s="210"/>
      <c r="AE93" s="210"/>
      <c r="AF93" s="210"/>
      <c r="AG93" s="210" t="s">
        <v>208</v>
      </c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17"/>
      <c r="B94" s="218"/>
      <c r="C94" s="257" t="s">
        <v>225</v>
      </c>
      <c r="D94" s="245"/>
      <c r="E94" s="246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0"/>
      <c r="Z94" s="210"/>
      <c r="AA94" s="210"/>
      <c r="AB94" s="210"/>
      <c r="AC94" s="210"/>
      <c r="AD94" s="210"/>
      <c r="AE94" s="210"/>
      <c r="AF94" s="210"/>
      <c r="AG94" s="210" t="s">
        <v>210</v>
      </c>
      <c r="AH94" s="210">
        <v>0</v>
      </c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outlineLevel="1" x14ac:dyDescent="0.2">
      <c r="A95" s="217"/>
      <c r="B95" s="218"/>
      <c r="C95" s="257" t="s">
        <v>217</v>
      </c>
      <c r="D95" s="245"/>
      <c r="E95" s="246">
        <v>12.34</v>
      </c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0"/>
      <c r="Z95" s="210"/>
      <c r="AA95" s="210"/>
      <c r="AB95" s="210"/>
      <c r="AC95" s="210"/>
      <c r="AD95" s="210"/>
      <c r="AE95" s="210"/>
      <c r="AF95" s="210"/>
      <c r="AG95" s="210" t="s">
        <v>210</v>
      </c>
      <c r="AH95" s="210">
        <v>0</v>
      </c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x14ac:dyDescent="0.2">
      <c r="A96" s="221" t="s">
        <v>159</v>
      </c>
      <c r="B96" s="222" t="s">
        <v>99</v>
      </c>
      <c r="C96" s="238" t="s">
        <v>100</v>
      </c>
      <c r="D96" s="223"/>
      <c r="E96" s="224"/>
      <c r="F96" s="225"/>
      <c r="G96" s="225">
        <f>SUMIF(AG97:AG105,"&lt;&gt;NOR",G97:G105)</f>
        <v>0</v>
      </c>
      <c r="H96" s="225"/>
      <c r="I96" s="225">
        <f>SUM(I97:I105)</f>
        <v>0</v>
      </c>
      <c r="J96" s="225"/>
      <c r="K96" s="225">
        <f>SUM(K97:K105)</f>
        <v>0</v>
      </c>
      <c r="L96" s="225"/>
      <c r="M96" s="225">
        <f>SUM(M97:M105)</f>
        <v>0</v>
      </c>
      <c r="N96" s="225"/>
      <c r="O96" s="225">
        <f>SUM(O97:O105)</f>
        <v>0</v>
      </c>
      <c r="P96" s="225"/>
      <c r="Q96" s="225">
        <f>SUM(Q97:Q105)</f>
        <v>0</v>
      </c>
      <c r="R96" s="225"/>
      <c r="S96" s="225"/>
      <c r="T96" s="226"/>
      <c r="U96" s="220"/>
      <c r="V96" s="220">
        <f>SUM(V97:V105)</f>
        <v>4.33</v>
      </c>
      <c r="W96" s="220"/>
      <c r="X96" s="220"/>
      <c r="AG96" t="s">
        <v>160</v>
      </c>
    </row>
    <row r="97" spans="1:60" ht="56.25" outlineLevel="1" x14ac:dyDescent="0.2">
      <c r="A97" s="227">
        <v>16</v>
      </c>
      <c r="B97" s="228" t="s">
        <v>286</v>
      </c>
      <c r="C97" s="239" t="s">
        <v>287</v>
      </c>
      <c r="D97" s="229" t="s">
        <v>214</v>
      </c>
      <c r="E97" s="230">
        <v>12.34</v>
      </c>
      <c r="F97" s="231"/>
      <c r="G97" s="232">
        <f>ROUND(E97*F97,2)</f>
        <v>0</v>
      </c>
      <c r="H97" s="231"/>
      <c r="I97" s="232">
        <f>ROUND(E97*H97,2)</f>
        <v>0</v>
      </c>
      <c r="J97" s="231"/>
      <c r="K97" s="232">
        <f>ROUND(E97*J97,2)</f>
        <v>0</v>
      </c>
      <c r="L97" s="232">
        <v>21</v>
      </c>
      <c r="M97" s="232">
        <f>G97*(1+L97/100)</f>
        <v>0</v>
      </c>
      <c r="N97" s="232">
        <v>4.0000000000000003E-5</v>
      </c>
      <c r="O97" s="232">
        <f>ROUND(E97*N97,2)</f>
        <v>0</v>
      </c>
      <c r="P97" s="232">
        <v>0</v>
      </c>
      <c r="Q97" s="232">
        <f>ROUND(E97*P97,2)</f>
        <v>0</v>
      </c>
      <c r="R97" s="232" t="s">
        <v>205</v>
      </c>
      <c r="S97" s="232" t="s">
        <v>164</v>
      </c>
      <c r="T97" s="233" t="s">
        <v>206</v>
      </c>
      <c r="U97" s="219">
        <v>0.308</v>
      </c>
      <c r="V97" s="219">
        <f>ROUND(E97*U97,2)</f>
        <v>3.8</v>
      </c>
      <c r="W97" s="219"/>
      <c r="X97" s="219" t="s">
        <v>207</v>
      </c>
      <c r="Y97" s="210"/>
      <c r="Z97" s="210"/>
      <c r="AA97" s="210"/>
      <c r="AB97" s="210"/>
      <c r="AC97" s="210"/>
      <c r="AD97" s="210"/>
      <c r="AE97" s="210"/>
      <c r="AF97" s="210"/>
      <c r="AG97" s="210" t="s">
        <v>208</v>
      </c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outlineLevel="1" x14ac:dyDescent="0.2">
      <c r="A98" s="217"/>
      <c r="B98" s="218"/>
      <c r="C98" s="257" t="s">
        <v>225</v>
      </c>
      <c r="D98" s="245"/>
      <c r="E98" s="246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0"/>
      <c r="Z98" s="210"/>
      <c r="AA98" s="210"/>
      <c r="AB98" s="210"/>
      <c r="AC98" s="210"/>
      <c r="AD98" s="210"/>
      <c r="AE98" s="210"/>
      <c r="AF98" s="210"/>
      <c r="AG98" s="210" t="s">
        <v>210</v>
      </c>
      <c r="AH98" s="210">
        <v>0</v>
      </c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1" x14ac:dyDescent="0.2">
      <c r="A99" s="217"/>
      <c r="B99" s="218"/>
      <c r="C99" s="257" t="s">
        <v>217</v>
      </c>
      <c r="D99" s="245"/>
      <c r="E99" s="246">
        <v>12.34</v>
      </c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0"/>
      <c r="Z99" s="210"/>
      <c r="AA99" s="210"/>
      <c r="AB99" s="210"/>
      <c r="AC99" s="210"/>
      <c r="AD99" s="210"/>
      <c r="AE99" s="210"/>
      <c r="AF99" s="210"/>
      <c r="AG99" s="210" t="s">
        <v>210</v>
      </c>
      <c r="AH99" s="210">
        <v>0</v>
      </c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27">
        <v>17</v>
      </c>
      <c r="B100" s="228" t="s">
        <v>288</v>
      </c>
      <c r="C100" s="239" t="s">
        <v>289</v>
      </c>
      <c r="D100" s="229" t="s">
        <v>214</v>
      </c>
      <c r="E100" s="230">
        <v>4.05</v>
      </c>
      <c r="F100" s="231"/>
      <c r="G100" s="232">
        <f>ROUND(E100*F100,2)</f>
        <v>0</v>
      </c>
      <c r="H100" s="231"/>
      <c r="I100" s="232">
        <f>ROUND(E100*H100,2)</f>
        <v>0</v>
      </c>
      <c r="J100" s="231"/>
      <c r="K100" s="232">
        <f>ROUND(E100*J100,2)</f>
        <v>0</v>
      </c>
      <c r="L100" s="232">
        <v>21</v>
      </c>
      <c r="M100" s="232">
        <f>G100*(1+L100/100)</f>
        <v>0</v>
      </c>
      <c r="N100" s="232">
        <v>3.0000000000000001E-5</v>
      </c>
      <c r="O100" s="232">
        <f>ROUND(E100*N100,2)</f>
        <v>0</v>
      </c>
      <c r="P100" s="232">
        <v>0</v>
      </c>
      <c r="Q100" s="232">
        <f>ROUND(E100*P100,2)</f>
        <v>0</v>
      </c>
      <c r="R100" s="232" t="s">
        <v>232</v>
      </c>
      <c r="S100" s="232" t="s">
        <v>164</v>
      </c>
      <c r="T100" s="233" t="s">
        <v>206</v>
      </c>
      <c r="U100" s="219">
        <v>0.13</v>
      </c>
      <c r="V100" s="219">
        <f>ROUND(E100*U100,2)</f>
        <v>0.53</v>
      </c>
      <c r="W100" s="219"/>
      <c r="X100" s="219" t="s">
        <v>207</v>
      </c>
      <c r="Y100" s="210"/>
      <c r="Z100" s="210"/>
      <c r="AA100" s="210"/>
      <c r="AB100" s="210"/>
      <c r="AC100" s="210"/>
      <c r="AD100" s="210"/>
      <c r="AE100" s="210"/>
      <c r="AF100" s="210"/>
      <c r="AG100" s="210" t="s">
        <v>208</v>
      </c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outlineLevel="1" x14ac:dyDescent="0.2">
      <c r="A101" s="217"/>
      <c r="B101" s="218"/>
      <c r="C101" s="257" t="s">
        <v>290</v>
      </c>
      <c r="D101" s="245"/>
      <c r="E101" s="246"/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0"/>
      <c r="Z101" s="210"/>
      <c r="AA101" s="210"/>
      <c r="AB101" s="210"/>
      <c r="AC101" s="210"/>
      <c r="AD101" s="210"/>
      <c r="AE101" s="210"/>
      <c r="AF101" s="210"/>
      <c r="AG101" s="210" t="s">
        <v>210</v>
      </c>
      <c r="AH101" s="210">
        <v>0</v>
      </c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1" x14ac:dyDescent="0.2">
      <c r="A102" s="217"/>
      <c r="B102" s="218"/>
      <c r="C102" s="259" t="s">
        <v>249</v>
      </c>
      <c r="D102" s="247"/>
      <c r="E102" s="248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0"/>
      <c r="Z102" s="210"/>
      <c r="AA102" s="210"/>
      <c r="AB102" s="210"/>
      <c r="AC102" s="210"/>
      <c r="AD102" s="210"/>
      <c r="AE102" s="210"/>
      <c r="AF102" s="210"/>
      <c r="AG102" s="210" t="s">
        <v>210</v>
      </c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outlineLevel="1" x14ac:dyDescent="0.2">
      <c r="A103" s="217"/>
      <c r="B103" s="218"/>
      <c r="C103" s="260" t="s">
        <v>291</v>
      </c>
      <c r="D103" s="247"/>
      <c r="E103" s="248">
        <v>2.0249999999999999</v>
      </c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0"/>
      <c r="Z103" s="210"/>
      <c r="AA103" s="210"/>
      <c r="AB103" s="210"/>
      <c r="AC103" s="210"/>
      <c r="AD103" s="210"/>
      <c r="AE103" s="210"/>
      <c r="AF103" s="210"/>
      <c r="AG103" s="210" t="s">
        <v>210</v>
      </c>
      <c r="AH103" s="210">
        <v>2</v>
      </c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1" x14ac:dyDescent="0.2">
      <c r="A104" s="217"/>
      <c r="B104" s="218"/>
      <c r="C104" s="259" t="s">
        <v>251</v>
      </c>
      <c r="D104" s="247"/>
      <c r="E104" s="248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0"/>
      <c r="Z104" s="210"/>
      <c r="AA104" s="210"/>
      <c r="AB104" s="210"/>
      <c r="AC104" s="210"/>
      <c r="AD104" s="210"/>
      <c r="AE104" s="210"/>
      <c r="AF104" s="210"/>
      <c r="AG104" s="210" t="s">
        <v>210</v>
      </c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outlineLevel="1" x14ac:dyDescent="0.2">
      <c r="A105" s="217"/>
      <c r="B105" s="218"/>
      <c r="C105" s="257" t="s">
        <v>292</v>
      </c>
      <c r="D105" s="245"/>
      <c r="E105" s="246">
        <v>4.05</v>
      </c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0"/>
      <c r="Z105" s="210"/>
      <c r="AA105" s="210"/>
      <c r="AB105" s="210"/>
      <c r="AC105" s="210"/>
      <c r="AD105" s="210"/>
      <c r="AE105" s="210"/>
      <c r="AF105" s="210"/>
      <c r="AG105" s="210" t="s">
        <v>210</v>
      </c>
      <c r="AH105" s="210">
        <v>0</v>
      </c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x14ac:dyDescent="0.2">
      <c r="A106" s="221" t="s">
        <v>159</v>
      </c>
      <c r="B106" s="222" t="s">
        <v>101</v>
      </c>
      <c r="C106" s="238" t="s">
        <v>102</v>
      </c>
      <c r="D106" s="223"/>
      <c r="E106" s="224"/>
      <c r="F106" s="225"/>
      <c r="G106" s="225">
        <f>SUMIF(AG107:AG111,"&lt;&gt;NOR",G107:G111)</f>
        <v>0</v>
      </c>
      <c r="H106" s="225"/>
      <c r="I106" s="225">
        <f>SUM(I107:I111)</f>
        <v>0</v>
      </c>
      <c r="J106" s="225"/>
      <c r="K106" s="225">
        <f>SUM(K107:K111)</f>
        <v>0</v>
      </c>
      <c r="L106" s="225"/>
      <c r="M106" s="225">
        <f>SUM(M107:M111)</f>
        <v>0</v>
      </c>
      <c r="N106" s="225"/>
      <c r="O106" s="225">
        <f>SUM(O107:O111)</f>
        <v>0</v>
      </c>
      <c r="P106" s="225"/>
      <c r="Q106" s="225">
        <f>SUM(Q107:Q111)</f>
        <v>0</v>
      </c>
      <c r="R106" s="225"/>
      <c r="S106" s="225"/>
      <c r="T106" s="226"/>
      <c r="U106" s="220"/>
      <c r="V106" s="220">
        <f>SUM(V107:V111)</f>
        <v>1.1000000000000001</v>
      </c>
      <c r="W106" s="220"/>
      <c r="X106" s="220"/>
      <c r="AG106" t="s">
        <v>160</v>
      </c>
    </row>
    <row r="107" spans="1:60" outlineLevel="1" x14ac:dyDescent="0.2">
      <c r="A107" s="227">
        <v>18</v>
      </c>
      <c r="B107" s="228" t="s">
        <v>293</v>
      </c>
      <c r="C107" s="239" t="s">
        <v>294</v>
      </c>
      <c r="D107" s="229" t="s">
        <v>295</v>
      </c>
      <c r="E107" s="230">
        <v>3.5923500000000002</v>
      </c>
      <c r="F107" s="231"/>
      <c r="G107" s="232">
        <f>ROUND(E107*F107,2)</f>
        <v>0</v>
      </c>
      <c r="H107" s="231"/>
      <c r="I107" s="232">
        <f>ROUND(E107*H107,2)</f>
        <v>0</v>
      </c>
      <c r="J107" s="231"/>
      <c r="K107" s="232">
        <f>ROUND(E107*J107,2)</f>
        <v>0</v>
      </c>
      <c r="L107" s="232">
        <v>21</v>
      </c>
      <c r="M107" s="232">
        <f>G107*(1+L107/100)</f>
        <v>0</v>
      </c>
      <c r="N107" s="232">
        <v>0</v>
      </c>
      <c r="O107" s="232">
        <f>ROUND(E107*N107,2)</f>
        <v>0</v>
      </c>
      <c r="P107" s="232">
        <v>0</v>
      </c>
      <c r="Q107" s="232">
        <f>ROUND(E107*P107,2)</f>
        <v>0</v>
      </c>
      <c r="R107" s="232" t="s">
        <v>205</v>
      </c>
      <c r="S107" s="232" t="s">
        <v>164</v>
      </c>
      <c r="T107" s="233" t="s">
        <v>206</v>
      </c>
      <c r="U107" s="219">
        <v>0.307</v>
      </c>
      <c r="V107" s="219">
        <f>ROUND(E107*U107,2)</f>
        <v>1.1000000000000001</v>
      </c>
      <c r="W107" s="219"/>
      <c r="X107" s="219" t="s">
        <v>296</v>
      </c>
      <c r="Y107" s="210"/>
      <c r="Z107" s="210"/>
      <c r="AA107" s="210"/>
      <c r="AB107" s="210"/>
      <c r="AC107" s="210"/>
      <c r="AD107" s="210"/>
      <c r="AE107" s="210"/>
      <c r="AF107" s="210"/>
      <c r="AG107" s="210" t="s">
        <v>297</v>
      </c>
      <c r="AH107" s="210"/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ht="22.5" outlineLevel="1" x14ac:dyDescent="0.2">
      <c r="A108" s="217"/>
      <c r="B108" s="218"/>
      <c r="C108" s="258" t="s">
        <v>298</v>
      </c>
      <c r="D108" s="249"/>
      <c r="E108" s="249"/>
      <c r="F108" s="249"/>
      <c r="G108" s="24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0"/>
      <c r="Z108" s="210"/>
      <c r="AA108" s="210"/>
      <c r="AB108" s="210"/>
      <c r="AC108" s="210"/>
      <c r="AD108" s="210"/>
      <c r="AE108" s="210"/>
      <c r="AF108" s="210"/>
      <c r="AG108" s="210" t="s">
        <v>223</v>
      </c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35" t="str">
        <f>C108</f>
        <v>přesun hmot pro budovy občanské výstavby (JKSO 801), budovy pro bydlení (JKSO 803) budovy pro výrobu a služby (JKSO 812) s nosnou svislou konstrukcí zděnou z cihel nebo tvárnic nebo kovovou</v>
      </c>
      <c r="BB108" s="210"/>
      <c r="BC108" s="210"/>
      <c r="BD108" s="210"/>
      <c r="BE108" s="210"/>
      <c r="BF108" s="210"/>
      <c r="BG108" s="210"/>
      <c r="BH108" s="210"/>
    </row>
    <row r="109" spans="1:60" outlineLevel="1" x14ac:dyDescent="0.2">
      <c r="A109" s="217"/>
      <c r="B109" s="218"/>
      <c r="C109" s="257" t="s">
        <v>299</v>
      </c>
      <c r="D109" s="245"/>
      <c r="E109" s="246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0"/>
      <c r="Z109" s="210"/>
      <c r="AA109" s="210"/>
      <c r="AB109" s="210"/>
      <c r="AC109" s="210"/>
      <c r="AD109" s="210"/>
      <c r="AE109" s="210"/>
      <c r="AF109" s="210"/>
      <c r="AG109" s="210" t="s">
        <v>210</v>
      </c>
      <c r="AH109" s="210">
        <v>0</v>
      </c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outlineLevel="1" x14ac:dyDescent="0.2">
      <c r="A110" s="217"/>
      <c r="B110" s="218"/>
      <c r="C110" s="257" t="s">
        <v>300</v>
      </c>
      <c r="D110" s="245"/>
      <c r="E110" s="246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0"/>
      <c r="Z110" s="210"/>
      <c r="AA110" s="210"/>
      <c r="AB110" s="210"/>
      <c r="AC110" s="210"/>
      <c r="AD110" s="210"/>
      <c r="AE110" s="210"/>
      <c r="AF110" s="210"/>
      <c r="AG110" s="210" t="s">
        <v>210</v>
      </c>
      <c r="AH110" s="210">
        <v>0</v>
      </c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outlineLevel="1" x14ac:dyDescent="0.2">
      <c r="A111" s="217"/>
      <c r="B111" s="218"/>
      <c r="C111" s="257" t="s">
        <v>301</v>
      </c>
      <c r="D111" s="245"/>
      <c r="E111" s="246">
        <v>3.5923500000000002</v>
      </c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0"/>
      <c r="Z111" s="210"/>
      <c r="AA111" s="210"/>
      <c r="AB111" s="210"/>
      <c r="AC111" s="210"/>
      <c r="AD111" s="210"/>
      <c r="AE111" s="210"/>
      <c r="AF111" s="210"/>
      <c r="AG111" s="210" t="s">
        <v>210</v>
      </c>
      <c r="AH111" s="210">
        <v>0</v>
      </c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x14ac:dyDescent="0.2">
      <c r="A112" s="221" t="s">
        <v>159</v>
      </c>
      <c r="B112" s="222" t="s">
        <v>103</v>
      </c>
      <c r="C112" s="238" t="s">
        <v>104</v>
      </c>
      <c r="D112" s="223"/>
      <c r="E112" s="224"/>
      <c r="F112" s="225"/>
      <c r="G112" s="225">
        <f>SUMIF(AG113:AG156,"&lt;&gt;NOR",G113:G156)</f>
        <v>0</v>
      </c>
      <c r="H112" s="225"/>
      <c r="I112" s="225">
        <f>SUM(I113:I156)</f>
        <v>0</v>
      </c>
      <c r="J112" s="225"/>
      <c r="K112" s="225">
        <f>SUM(K113:K156)</f>
        <v>0</v>
      </c>
      <c r="L112" s="225"/>
      <c r="M112" s="225">
        <f>SUM(M113:M156)</f>
        <v>0</v>
      </c>
      <c r="N112" s="225"/>
      <c r="O112" s="225">
        <f>SUM(O113:O156)</f>
        <v>0.03</v>
      </c>
      <c r="P112" s="225"/>
      <c r="Q112" s="225">
        <f>SUM(Q113:Q156)</f>
        <v>0</v>
      </c>
      <c r="R112" s="225"/>
      <c r="S112" s="225"/>
      <c r="T112" s="226"/>
      <c r="U112" s="220"/>
      <c r="V112" s="220">
        <f>SUM(V113:V156)</f>
        <v>6.4300000000000006</v>
      </c>
      <c r="W112" s="220"/>
      <c r="X112" s="220"/>
      <c r="AG112" t="s">
        <v>160</v>
      </c>
    </row>
    <row r="113" spans="1:60" ht="22.5" outlineLevel="1" x14ac:dyDescent="0.2">
      <c r="A113" s="227">
        <v>19</v>
      </c>
      <c r="B113" s="228" t="s">
        <v>302</v>
      </c>
      <c r="C113" s="239" t="s">
        <v>303</v>
      </c>
      <c r="D113" s="229" t="s">
        <v>214</v>
      </c>
      <c r="E113" s="230">
        <v>12.34</v>
      </c>
      <c r="F113" s="231"/>
      <c r="G113" s="232">
        <f>ROUND(E113*F113,2)</f>
        <v>0</v>
      </c>
      <c r="H113" s="231"/>
      <c r="I113" s="232">
        <f>ROUND(E113*H113,2)</f>
        <v>0</v>
      </c>
      <c r="J113" s="231"/>
      <c r="K113" s="232">
        <f>ROUND(E113*J113,2)</f>
        <v>0</v>
      </c>
      <c r="L113" s="232">
        <v>21</v>
      </c>
      <c r="M113" s="232">
        <f>G113*(1+L113/100)</f>
        <v>0</v>
      </c>
      <c r="N113" s="232">
        <v>2.0000000000000001E-4</v>
      </c>
      <c r="O113" s="232">
        <f>ROUND(E113*N113,2)</f>
        <v>0</v>
      </c>
      <c r="P113" s="232">
        <v>0</v>
      </c>
      <c r="Q113" s="232">
        <f>ROUND(E113*P113,2)</f>
        <v>0</v>
      </c>
      <c r="R113" s="232" t="s">
        <v>304</v>
      </c>
      <c r="S113" s="232" t="s">
        <v>164</v>
      </c>
      <c r="T113" s="233" t="s">
        <v>206</v>
      </c>
      <c r="U113" s="219">
        <v>0.16</v>
      </c>
      <c r="V113" s="219">
        <f>ROUND(E113*U113,2)</f>
        <v>1.97</v>
      </c>
      <c r="W113" s="219"/>
      <c r="X113" s="219" t="s">
        <v>207</v>
      </c>
      <c r="Y113" s="210"/>
      <c r="Z113" s="210"/>
      <c r="AA113" s="210"/>
      <c r="AB113" s="210"/>
      <c r="AC113" s="210"/>
      <c r="AD113" s="210"/>
      <c r="AE113" s="210"/>
      <c r="AF113" s="210"/>
      <c r="AG113" s="210" t="s">
        <v>305</v>
      </c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outlineLevel="1" x14ac:dyDescent="0.2">
      <c r="A114" s="217"/>
      <c r="B114" s="218"/>
      <c r="C114" s="257" t="s">
        <v>215</v>
      </c>
      <c r="D114" s="245"/>
      <c r="E114" s="246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0"/>
      <c r="Z114" s="210"/>
      <c r="AA114" s="210"/>
      <c r="AB114" s="210"/>
      <c r="AC114" s="210"/>
      <c r="AD114" s="210"/>
      <c r="AE114" s="210"/>
      <c r="AF114" s="210"/>
      <c r="AG114" s="210" t="s">
        <v>210</v>
      </c>
      <c r="AH114" s="210">
        <v>0</v>
      </c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outlineLevel="1" x14ac:dyDescent="0.2">
      <c r="A115" s="217"/>
      <c r="B115" s="218"/>
      <c r="C115" s="257" t="s">
        <v>216</v>
      </c>
      <c r="D115" s="245"/>
      <c r="E115" s="246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0"/>
      <c r="Z115" s="210"/>
      <c r="AA115" s="210"/>
      <c r="AB115" s="210"/>
      <c r="AC115" s="210"/>
      <c r="AD115" s="210"/>
      <c r="AE115" s="210"/>
      <c r="AF115" s="210"/>
      <c r="AG115" s="210" t="s">
        <v>210</v>
      </c>
      <c r="AH115" s="210">
        <v>0</v>
      </c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outlineLevel="1" x14ac:dyDescent="0.2">
      <c r="A116" s="217"/>
      <c r="B116" s="218"/>
      <c r="C116" s="257" t="s">
        <v>217</v>
      </c>
      <c r="D116" s="245"/>
      <c r="E116" s="246">
        <v>12.34</v>
      </c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0"/>
      <c r="Z116" s="210"/>
      <c r="AA116" s="210"/>
      <c r="AB116" s="210"/>
      <c r="AC116" s="210"/>
      <c r="AD116" s="210"/>
      <c r="AE116" s="210"/>
      <c r="AF116" s="210"/>
      <c r="AG116" s="210" t="s">
        <v>210</v>
      </c>
      <c r="AH116" s="210">
        <v>0</v>
      </c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outlineLevel="1" x14ac:dyDescent="0.2">
      <c r="A117" s="227">
        <v>20</v>
      </c>
      <c r="B117" s="228" t="s">
        <v>306</v>
      </c>
      <c r="C117" s="239" t="s">
        <v>307</v>
      </c>
      <c r="D117" s="229" t="s">
        <v>214</v>
      </c>
      <c r="E117" s="230">
        <v>24.68</v>
      </c>
      <c r="F117" s="231"/>
      <c r="G117" s="232">
        <f>ROUND(E117*F117,2)</f>
        <v>0</v>
      </c>
      <c r="H117" s="231"/>
      <c r="I117" s="232">
        <f>ROUND(E117*H117,2)</f>
        <v>0</v>
      </c>
      <c r="J117" s="231"/>
      <c r="K117" s="232">
        <f>ROUND(E117*J117,2)</f>
        <v>0</v>
      </c>
      <c r="L117" s="232">
        <v>21</v>
      </c>
      <c r="M117" s="232">
        <f>G117*(1+L117/100)</f>
        <v>0</v>
      </c>
      <c r="N117" s="232">
        <v>0</v>
      </c>
      <c r="O117" s="232">
        <f>ROUND(E117*N117,2)</f>
        <v>0</v>
      </c>
      <c r="P117" s="232">
        <v>0</v>
      </c>
      <c r="Q117" s="232">
        <f>ROUND(E117*P117,2)</f>
        <v>0</v>
      </c>
      <c r="R117" s="232" t="s">
        <v>304</v>
      </c>
      <c r="S117" s="232" t="s">
        <v>164</v>
      </c>
      <c r="T117" s="233" t="s">
        <v>206</v>
      </c>
      <c r="U117" s="219">
        <v>0.12</v>
      </c>
      <c r="V117" s="219">
        <f>ROUND(E117*U117,2)</f>
        <v>2.96</v>
      </c>
      <c r="W117" s="219"/>
      <c r="X117" s="219" t="s">
        <v>207</v>
      </c>
      <c r="Y117" s="210"/>
      <c r="Z117" s="210"/>
      <c r="AA117" s="210"/>
      <c r="AB117" s="210"/>
      <c r="AC117" s="210"/>
      <c r="AD117" s="210"/>
      <c r="AE117" s="210"/>
      <c r="AF117" s="210"/>
      <c r="AG117" s="210" t="s">
        <v>305</v>
      </c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outlineLevel="1" x14ac:dyDescent="0.2">
      <c r="A118" s="217"/>
      <c r="B118" s="218"/>
      <c r="C118" s="257" t="s">
        <v>277</v>
      </c>
      <c r="D118" s="245"/>
      <c r="E118" s="246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0"/>
      <c r="Z118" s="210"/>
      <c r="AA118" s="210"/>
      <c r="AB118" s="210"/>
      <c r="AC118" s="210"/>
      <c r="AD118" s="210"/>
      <c r="AE118" s="210"/>
      <c r="AF118" s="210"/>
      <c r="AG118" s="210" t="s">
        <v>210</v>
      </c>
      <c r="AH118" s="210">
        <v>0</v>
      </c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outlineLevel="1" x14ac:dyDescent="0.2">
      <c r="A119" s="217"/>
      <c r="B119" s="218"/>
      <c r="C119" s="257" t="s">
        <v>308</v>
      </c>
      <c r="D119" s="245"/>
      <c r="E119" s="246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0"/>
      <c r="Z119" s="210"/>
      <c r="AA119" s="210"/>
      <c r="AB119" s="210"/>
      <c r="AC119" s="210"/>
      <c r="AD119" s="210"/>
      <c r="AE119" s="210"/>
      <c r="AF119" s="210"/>
      <c r="AG119" s="210" t="s">
        <v>210</v>
      </c>
      <c r="AH119" s="210">
        <v>0</v>
      </c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outlineLevel="1" x14ac:dyDescent="0.2">
      <c r="A120" s="217"/>
      <c r="B120" s="218"/>
      <c r="C120" s="257" t="s">
        <v>216</v>
      </c>
      <c r="D120" s="245"/>
      <c r="E120" s="246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0"/>
      <c r="Z120" s="210"/>
      <c r="AA120" s="210"/>
      <c r="AB120" s="210"/>
      <c r="AC120" s="210"/>
      <c r="AD120" s="210"/>
      <c r="AE120" s="210"/>
      <c r="AF120" s="210"/>
      <c r="AG120" s="210" t="s">
        <v>210</v>
      </c>
      <c r="AH120" s="210">
        <v>0</v>
      </c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outlineLevel="1" x14ac:dyDescent="0.2">
      <c r="A121" s="217"/>
      <c r="B121" s="218"/>
      <c r="C121" s="257" t="s">
        <v>217</v>
      </c>
      <c r="D121" s="245"/>
      <c r="E121" s="246">
        <v>12.34</v>
      </c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0"/>
      <c r="Z121" s="210"/>
      <c r="AA121" s="210"/>
      <c r="AB121" s="210"/>
      <c r="AC121" s="210"/>
      <c r="AD121" s="210"/>
      <c r="AE121" s="210"/>
      <c r="AF121" s="210"/>
      <c r="AG121" s="210" t="s">
        <v>210</v>
      </c>
      <c r="AH121" s="210">
        <v>0</v>
      </c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outlineLevel="1" x14ac:dyDescent="0.2">
      <c r="A122" s="217"/>
      <c r="B122" s="218"/>
      <c r="C122" s="257" t="s">
        <v>309</v>
      </c>
      <c r="D122" s="245"/>
      <c r="E122" s="246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0"/>
      <c r="Z122" s="210"/>
      <c r="AA122" s="210"/>
      <c r="AB122" s="210"/>
      <c r="AC122" s="210"/>
      <c r="AD122" s="210"/>
      <c r="AE122" s="210"/>
      <c r="AF122" s="210"/>
      <c r="AG122" s="210" t="s">
        <v>210</v>
      </c>
      <c r="AH122" s="210">
        <v>0</v>
      </c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</row>
    <row r="123" spans="1:60" outlineLevel="1" x14ac:dyDescent="0.2">
      <c r="A123" s="217"/>
      <c r="B123" s="218"/>
      <c r="C123" s="257" t="s">
        <v>216</v>
      </c>
      <c r="D123" s="245"/>
      <c r="E123" s="246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0"/>
      <c r="Z123" s="210"/>
      <c r="AA123" s="210"/>
      <c r="AB123" s="210"/>
      <c r="AC123" s="210"/>
      <c r="AD123" s="210"/>
      <c r="AE123" s="210"/>
      <c r="AF123" s="210"/>
      <c r="AG123" s="210" t="s">
        <v>210</v>
      </c>
      <c r="AH123" s="210">
        <v>0</v>
      </c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outlineLevel="1" x14ac:dyDescent="0.2">
      <c r="A124" s="217"/>
      <c r="B124" s="218"/>
      <c r="C124" s="257" t="s">
        <v>217</v>
      </c>
      <c r="D124" s="245"/>
      <c r="E124" s="246">
        <v>12.34</v>
      </c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0"/>
      <c r="Z124" s="210"/>
      <c r="AA124" s="210"/>
      <c r="AB124" s="210"/>
      <c r="AC124" s="210"/>
      <c r="AD124" s="210"/>
      <c r="AE124" s="210"/>
      <c r="AF124" s="210"/>
      <c r="AG124" s="210" t="s">
        <v>210</v>
      </c>
      <c r="AH124" s="210">
        <v>0</v>
      </c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ht="22.5" outlineLevel="1" x14ac:dyDescent="0.2">
      <c r="A125" s="227">
        <v>21</v>
      </c>
      <c r="B125" s="228" t="s">
        <v>310</v>
      </c>
      <c r="C125" s="239" t="s">
        <v>311</v>
      </c>
      <c r="D125" s="229" t="s">
        <v>214</v>
      </c>
      <c r="E125" s="230">
        <v>12.34</v>
      </c>
      <c r="F125" s="231"/>
      <c r="G125" s="232">
        <f>ROUND(E125*F125,2)</f>
        <v>0</v>
      </c>
      <c r="H125" s="231"/>
      <c r="I125" s="232">
        <f>ROUND(E125*H125,2)</f>
        <v>0</v>
      </c>
      <c r="J125" s="231"/>
      <c r="K125" s="232">
        <f>ROUND(E125*J125,2)</f>
        <v>0</v>
      </c>
      <c r="L125" s="232">
        <v>21</v>
      </c>
      <c r="M125" s="232">
        <f>G125*(1+L125/100)</f>
        <v>0</v>
      </c>
      <c r="N125" s="232">
        <v>1.0000000000000001E-5</v>
      </c>
      <c r="O125" s="232">
        <f>ROUND(E125*N125,2)</f>
        <v>0</v>
      </c>
      <c r="P125" s="232">
        <v>0</v>
      </c>
      <c r="Q125" s="232">
        <f>ROUND(E125*P125,2)</f>
        <v>0</v>
      </c>
      <c r="R125" s="232" t="s">
        <v>304</v>
      </c>
      <c r="S125" s="232" t="s">
        <v>164</v>
      </c>
      <c r="T125" s="233" t="s">
        <v>206</v>
      </c>
      <c r="U125" s="219">
        <v>7.0000000000000007E-2</v>
      </c>
      <c r="V125" s="219">
        <f>ROUND(E125*U125,2)</f>
        <v>0.86</v>
      </c>
      <c r="W125" s="219"/>
      <c r="X125" s="219" t="s">
        <v>207</v>
      </c>
      <c r="Y125" s="210"/>
      <c r="Z125" s="210"/>
      <c r="AA125" s="210"/>
      <c r="AB125" s="210"/>
      <c r="AC125" s="210"/>
      <c r="AD125" s="210"/>
      <c r="AE125" s="210"/>
      <c r="AF125" s="210"/>
      <c r="AG125" s="210" t="s">
        <v>305</v>
      </c>
      <c r="AH125" s="210"/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</row>
    <row r="126" spans="1:60" outlineLevel="1" x14ac:dyDescent="0.2">
      <c r="A126" s="217"/>
      <c r="B126" s="218"/>
      <c r="C126" s="257" t="s">
        <v>277</v>
      </c>
      <c r="D126" s="245"/>
      <c r="E126" s="246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0"/>
      <c r="Z126" s="210"/>
      <c r="AA126" s="210"/>
      <c r="AB126" s="210"/>
      <c r="AC126" s="210"/>
      <c r="AD126" s="210"/>
      <c r="AE126" s="210"/>
      <c r="AF126" s="210"/>
      <c r="AG126" s="210" t="s">
        <v>210</v>
      </c>
      <c r="AH126" s="210">
        <v>0</v>
      </c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</row>
    <row r="127" spans="1:60" outlineLevel="1" x14ac:dyDescent="0.2">
      <c r="A127" s="217"/>
      <c r="B127" s="218"/>
      <c r="C127" s="257" t="s">
        <v>312</v>
      </c>
      <c r="D127" s="245"/>
      <c r="E127" s="246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0"/>
      <c r="Z127" s="210"/>
      <c r="AA127" s="210"/>
      <c r="AB127" s="210"/>
      <c r="AC127" s="210"/>
      <c r="AD127" s="210"/>
      <c r="AE127" s="210"/>
      <c r="AF127" s="210"/>
      <c r="AG127" s="210" t="s">
        <v>210</v>
      </c>
      <c r="AH127" s="210">
        <v>0</v>
      </c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outlineLevel="1" x14ac:dyDescent="0.2">
      <c r="A128" s="217"/>
      <c r="B128" s="218"/>
      <c r="C128" s="257" t="s">
        <v>216</v>
      </c>
      <c r="D128" s="245"/>
      <c r="E128" s="246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0"/>
      <c r="Z128" s="210"/>
      <c r="AA128" s="210"/>
      <c r="AB128" s="210"/>
      <c r="AC128" s="210"/>
      <c r="AD128" s="210"/>
      <c r="AE128" s="210"/>
      <c r="AF128" s="210"/>
      <c r="AG128" s="210" t="s">
        <v>210</v>
      </c>
      <c r="AH128" s="210">
        <v>0</v>
      </c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0"/>
      <c r="BD128" s="210"/>
      <c r="BE128" s="210"/>
      <c r="BF128" s="210"/>
      <c r="BG128" s="210"/>
      <c r="BH128" s="210"/>
    </row>
    <row r="129" spans="1:60" outlineLevel="1" x14ac:dyDescent="0.2">
      <c r="A129" s="217"/>
      <c r="B129" s="218"/>
      <c r="C129" s="257" t="s">
        <v>217</v>
      </c>
      <c r="D129" s="245"/>
      <c r="E129" s="246">
        <v>12.34</v>
      </c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0"/>
      <c r="Z129" s="210"/>
      <c r="AA129" s="210"/>
      <c r="AB129" s="210"/>
      <c r="AC129" s="210"/>
      <c r="AD129" s="210"/>
      <c r="AE129" s="210"/>
      <c r="AF129" s="210"/>
      <c r="AG129" s="210" t="s">
        <v>210</v>
      </c>
      <c r="AH129" s="210">
        <v>0</v>
      </c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ht="22.5" outlineLevel="1" x14ac:dyDescent="0.2">
      <c r="A130" s="227">
        <v>22</v>
      </c>
      <c r="B130" s="228" t="s">
        <v>313</v>
      </c>
      <c r="C130" s="239" t="s">
        <v>314</v>
      </c>
      <c r="D130" s="229" t="s">
        <v>231</v>
      </c>
      <c r="E130" s="230">
        <v>14.31</v>
      </c>
      <c r="F130" s="231"/>
      <c r="G130" s="232">
        <f>ROUND(E130*F130,2)</f>
        <v>0</v>
      </c>
      <c r="H130" s="231"/>
      <c r="I130" s="232">
        <f>ROUND(E130*H130,2)</f>
        <v>0</v>
      </c>
      <c r="J130" s="231"/>
      <c r="K130" s="232">
        <f>ROUND(E130*J130,2)</f>
        <v>0</v>
      </c>
      <c r="L130" s="232">
        <v>21</v>
      </c>
      <c r="M130" s="232">
        <f>G130*(1+L130/100)</f>
        <v>0</v>
      </c>
      <c r="N130" s="232">
        <v>4.0000000000000003E-5</v>
      </c>
      <c r="O130" s="232">
        <f>ROUND(E130*N130,2)</f>
        <v>0</v>
      </c>
      <c r="P130" s="232">
        <v>0</v>
      </c>
      <c r="Q130" s="232">
        <f>ROUND(E130*P130,2)</f>
        <v>0</v>
      </c>
      <c r="R130" s="232" t="s">
        <v>304</v>
      </c>
      <c r="S130" s="232" t="s">
        <v>164</v>
      </c>
      <c r="T130" s="233" t="s">
        <v>206</v>
      </c>
      <c r="U130" s="219">
        <v>0.04</v>
      </c>
      <c r="V130" s="219">
        <f>ROUND(E130*U130,2)</f>
        <v>0.56999999999999995</v>
      </c>
      <c r="W130" s="219"/>
      <c r="X130" s="219" t="s">
        <v>207</v>
      </c>
      <c r="Y130" s="210"/>
      <c r="Z130" s="210"/>
      <c r="AA130" s="210"/>
      <c r="AB130" s="210"/>
      <c r="AC130" s="210"/>
      <c r="AD130" s="210"/>
      <c r="AE130" s="210"/>
      <c r="AF130" s="210"/>
      <c r="AG130" s="210" t="s">
        <v>305</v>
      </c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outlineLevel="1" x14ac:dyDescent="0.2">
      <c r="A131" s="217"/>
      <c r="B131" s="218"/>
      <c r="C131" s="257" t="s">
        <v>225</v>
      </c>
      <c r="D131" s="245"/>
      <c r="E131" s="246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0"/>
      <c r="Z131" s="210"/>
      <c r="AA131" s="210"/>
      <c r="AB131" s="210"/>
      <c r="AC131" s="210"/>
      <c r="AD131" s="210"/>
      <c r="AE131" s="210"/>
      <c r="AF131" s="210"/>
      <c r="AG131" s="210" t="s">
        <v>210</v>
      </c>
      <c r="AH131" s="210">
        <v>0</v>
      </c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</row>
    <row r="132" spans="1:60" outlineLevel="1" x14ac:dyDescent="0.2">
      <c r="A132" s="217"/>
      <c r="B132" s="218"/>
      <c r="C132" s="257" t="s">
        <v>216</v>
      </c>
      <c r="D132" s="245"/>
      <c r="E132" s="246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0"/>
      <c r="Z132" s="210"/>
      <c r="AA132" s="210"/>
      <c r="AB132" s="210"/>
      <c r="AC132" s="210"/>
      <c r="AD132" s="210"/>
      <c r="AE132" s="210"/>
      <c r="AF132" s="210"/>
      <c r="AG132" s="210" t="s">
        <v>210</v>
      </c>
      <c r="AH132" s="210">
        <v>0</v>
      </c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</row>
    <row r="133" spans="1:60" outlineLevel="1" x14ac:dyDescent="0.2">
      <c r="A133" s="217"/>
      <c r="B133" s="218"/>
      <c r="C133" s="257" t="s">
        <v>315</v>
      </c>
      <c r="D133" s="245"/>
      <c r="E133" s="246">
        <v>14.31</v>
      </c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0"/>
      <c r="Z133" s="210"/>
      <c r="AA133" s="210"/>
      <c r="AB133" s="210"/>
      <c r="AC133" s="210"/>
      <c r="AD133" s="210"/>
      <c r="AE133" s="210"/>
      <c r="AF133" s="210"/>
      <c r="AG133" s="210" t="s">
        <v>210</v>
      </c>
      <c r="AH133" s="210">
        <v>0</v>
      </c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</row>
    <row r="134" spans="1:60" outlineLevel="1" x14ac:dyDescent="0.2">
      <c r="A134" s="227">
        <v>23</v>
      </c>
      <c r="B134" s="228" t="s">
        <v>316</v>
      </c>
      <c r="C134" s="239" t="s">
        <v>317</v>
      </c>
      <c r="D134" s="229" t="s">
        <v>295</v>
      </c>
      <c r="E134" s="230">
        <v>3.9820000000000001E-2</v>
      </c>
      <c r="F134" s="231"/>
      <c r="G134" s="232">
        <f>ROUND(E134*F134,2)</f>
        <v>0</v>
      </c>
      <c r="H134" s="231"/>
      <c r="I134" s="232">
        <f>ROUND(E134*H134,2)</f>
        <v>0</v>
      </c>
      <c r="J134" s="231"/>
      <c r="K134" s="232">
        <f>ROUND(E134*J134,2)</f>
        <v>0</v>
      </c>
      <c r="L134" s="232">
        <v>21</v>
      </c>
      <c r="M134" s="232">
        <f>G134*(1+L134/100)</f>
        <v>0</v>
      </c>
      <c r="N134" s="232">
        <v>0</v>
      </c>
      <c r="O134" s="232">
        <f>ROUND(E134*N134,2)</f>
        <v>0</v>
      </c>
      <c r="P134" s="232">
        <v>0</v>
      </c>
      <c r="Q134" s="232">
        <f>ROUND(E134*P134,2)</f>
        <v>0</v>
      </c>
      <c r="R134" s="232" t="s">
        <v>304</v>
      </c>
      <c r="S134" s="232" t="s">
        <v>164</v>
      </c>
      <c r="T134" s="233" t="s">
        <v>206</v>
      </c>
      <c r="U134" s="219">
        <v>1.831</v>
      </c>
      <c r="V134" s="219">
        <f>ROUND(E134*U134,2)</f>
        <v>7.0000000000000007E-2</v>
      </c>
      <c r="W134" s="219"/>
      <c r="X134" s="219" t="s">
        <v>207</v>
      </c>
      <c r="Y134" s="210"/>
      <c r="Z134" s="210"/>
      <c r="AA134" s="210"/>
      <c r="AB134" s="210"/>
      <c r="AC134" s="210"/>
      <c r="AD134" s="210"/>
      <c r="AE134" s="210"/>
      <c r="AF134" s="210"/>
      <c r="AG134" s="210" t="s">
        <v>318</v>
      </c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</row>
    <row r="135" spans="1:60" outlineLevel="1" x14ac:dyDescent="0.2">
      <c r="A135" s="217"/>
      <c r="B135" s="218"/>
      <c r="C135" s="258" t="s">
        <v>319</v>
      </c>
      <c r="D135" s="249"/>
      <c r="E135" s="249"/>
      <c r="F135" s="249"/>
      <c r="G135" s="24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0"/>
      <c r="Z135" s="210"/>
      <c r="AA135" s="210"/>
      <c r="AB135" s="210"/>
      <c r="AC135" s="210"/>
      <c r="AD135" s="210"/>
      <c r="AE135" s="210"/>
      <c r="AF135" s="210"/>
      <c r="AG135" s="210" t="s">
        <v>223</v>
      </c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</row>
    <row r="136" spans="1:60" outlineLevel="1" x14ac:dyDescent="0.2">
      <c r="A136" s="217"/>
      <c r="B136" s="218"/>
      <c r="C136" s="257" t="s">
        <v>299</v>
      </c>
      <c r="D136" s="245"/>
      <c r="E136" s="246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0"/>
      <c r="Z136" s="210"/>
      <c r="AA136" s="210"/>
      <c r="AB136" s="210"/>
      <c r="AC136" s="210"/>
      <c r="AD136" s="210"/>
      <c r="AE136" s="210"/>
      <c r="AF136" s="210"/>
      <c r="AG136" s="210" t="s">
        <v>210</v>
      </c>
      <c r="AH136" s="210">
        <v>0</v>
      </c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</row>
    <row r="137" spans="1:60" outlineLevel="1" x14ac:dyDescent="0.2">
      <c r="A137" s="217"/>
      <c r="B137" s="218"/>
      <c r="C137" s="257" t="s">
        <v>320</v>
      </c>
      <c r="D137" s="245"/>
      <c r="E137" s="246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0"/>
      <c r="Z137" s="210"/>
      <c r="AA137" s="210"/>
      <c r="AB137" s="210"/>
      <c r="AC137" s="210"/>
      <c r="AD137" s="210"/>
      <c r="AE137" s="210"/>
      <c r="AF137" s="210"/>
      <c r="AG137" s="210" t="s">
        <v>210</v>
      </c>
      <c r="AH137" s="210">
        <v>0</v>
      </c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</row>
    <row r="138" spans="1:60" outlineLevel="1" x14ac:dyDescent="0.2">
      <c r="A138" s="217"/>
      <c r="B138" s="218"/>
      <c r="C138" s="257" t="s">
        <v>321</v>
      </c>
      <c r="D138" s="245"/>
      <c r="E138" s="246">
        <v>3.9820000000000001E-2</v>
      </c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0"/>
      <c r="Z138" s="210"/>
      <c r="AA138" s="210"/>
      <c r="AB138" s="210"/>
      <c r="AC138" s="210"/>
      <c r="AD138" s="210"/>
      <c r="AE138" s="210"/>
      <c r="AF138" s="210"/>
      <c r="AG138" s="210" t="s">
        <v>210</v>
      </c>
      <c r="AH138" s="210">
        <v>0</v>
      </c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</row>
    <row r="139" spans="1:60" outlineLevel="1" x14ac:dyDescent="0.2">
      <c r="A139" s="250">
        <v>24</v>
      </c>
      <c r="B139" s="251" t="s">
        <v>322</v>
      </c>
      <c r="C139" s="261" t="s">
        <v>323</v>
      </c>
      <c r="D139" s="252" t="s">
        <v>231</v>
      </c>
      <c r="E139" s="253">
        <v>14</v>
      </c>
      <c r="F139" s="254"/>
      <c r="G139" s="255">
        <f>ROUND(E139*F139,2)</f>
        <v>0</v>
      </c>
      <c r="H139" s="254"/>
      <c r="I139" s="255">
        <f>ROUND(E139*H139,2)</f>
        <v>0</v>
      </c>
      <c r="J139" s="254"/>
      <c r="K139" s="255">
        <f>ROUND(E139*J139,2)</f>
        <v>0</v>
      </c>
      <c r="L139" s="255">
        <v>21</v>
      </c>
      <c r="M139" s="255">
        <f>G139*(1+L139/100)</f>
        <v>0</v>
      </c>
      <c r="N139" s="255">
        <v>0</v>
      </c>
      <c r="O139" s="255">
        <f>ROUND(E139*N139,2)</f>
        <v>0</v>
      </c>
      <c r="P139" s="255">
        <v>0</v>
      </c>
      <c r="Q139" s="255">
        <f>ROUND(E139*P139,2)</f>
        <v>0</v>
      </c>
      <c r="R139" s="255"/>
      <c r="S139" s="255" t="s">
        <v>187</v>
      </c>
      <c r="T139" s="256" t="s">
        <v>165</v>
      </c>
      <c r="U139" s="219">
        <v>0</v>
      </c>
      <c r="V139" s="219">
        <f>ROUND(E139*U139,2)</f>
        <v>0</v>
      </c>
      <c r="W139" s="219"/>
      <c r="X139" s="219" t="s">
        <v>207</v>
      </c>
      <c r="Y139" s="210"/>
      <c r="Z139" s="210"/>
      <c r="AA139" s="210"/>
      <c r="AB139" s="210"/>
      <c r="AC139" s="210"/>
      <c r="AD139" s="210"/>
      <c r="AE139" s="210"/>
      <c r="AF139" s="210"/>
      <c r="AG139" s="210" t="s">
        <v>208</v>
      </c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</row>
    <row r="140" spans="1:60" ht="22.5" outlineLevel="1" x14ac:dyDescent="0.2">
      <c r="A140" s="250">
        <v>25</v>
      </c>
      <c r="B140" s="251" t="s">
        <v>324</v>
      </c>
      <c r="C140" s="261" t="s">
        <v>325</v>
      </c>
      <c r="D140" s="252" t="s">
        <v>231</v>
      </c>
      <c r="E140" s="253">
        <v>14</v>
      </c>
      <c r="F140" s="254"/>
      <c r="G140" s="255">
        <f>ROUND(E140*F140,2)</f>
        <v>0</v>
      </c>
      <c r="H140" s="254"/>
      <c r="I140" s="255">
        <f>ROUND(E140*H140,2)</f>
        <v>0</v>
      </c>
      <c r="J140" s="254"/>
      <c r="K140" s="255">
        <f>ROUND(E140*J140,2)</f>
        <v>0</v>
      </c>
      <c r="L140" s="255">
        <v>21</v>
      </c>
      <c r="M140" s="255">
        <f>G140*(1+L140/100)</f>
        <v>0</v>
      </c>
      <c r="N140" s="255">
        <v>1E-3</v>
      </c>
      <c r="O140" s="255">
        <f>ROUND(E140*N140,2)</f>
        <v>0.01</v>
      </c>
      <c r="P140" s="255">
        <v>0</v>
      </c>
      <c r="Q140" s="255">
        <f>ROUND(E140*P140,2)</f>
        <v>0</v>
      </c>
      <c r="R140" s="255"/>
      <c r="S140" s="255" t="s">
        <v>187</v>
      </c>
      <c r="T140" s="256" t="s">
        <v>165</v>
      </c>
      <c r="U140" s="219">
        <v>0</v>
      </c>
      <c r="V140" s="219">
        <f>ROUND(E140*U140,2)</f>
        <v>0</v>
      </c>
      <c r="W140" s="219"/>
      <c r="X140" s="219" t="s">
        <v>207</v>
      </c>
      <c r="Y140" s="210"/>
      <c r="Z140" s="210"/>
      <c r="AA140" s="210"/>
      <c r="AB140" s="210"/>
      <c r="AC140" s="210"/>
      <c r="AD140" s="210"/>
      <c r="AE140" s="210"/>
      <c r="AF140" s="210"/>
      <c r="AG140" s="210" t="s">
        <v>208</v>
      </c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</row>
    <row r="141" spans="1:60" ht="22.5" outlineLevel="1" x14ac:dyDescent="0.2">
      <c r="A141" s="227">
        <v>26</v>
      </c>
      <c r="B141" s="228" t="s">
        <v>326</v>
      </c>
      <c r="C141" s="239" t="s">
        <v>327</v>
      </c>
      <c r="D141" s="229" t="s">
        <v>328</v>
      </c>
      <c r="E141" s="230">
        <v>0.62929999999999997</v>
      </c>
      <c r="F141" s="231"/>
      <c r="G141" s="232">
        <f>ROUND(E141*F141,2)</f>
        <v>0</v>
      </c>
      <c r="H141" s="231"/>
      <c r="I141" s="232">
        <f>ROUND(E141*H141,2)</f>
        <v>0</v>
      </c>
      <c r="J141" s="231"/>
      <c r="K141" s="232">
        <f>ROUND(E141*J141,2)</f>
        <v>0</v>
      </c>
      <c r="L141" s="232">
        <v>21</v>
      </c>
      <c r="M141" s="232">
        <f>G141*(1+L141/100)</f>
        <v>0</v>
      </c>
      <c r="N141" s="232">
        <v>0.02</v>
      </c>
      <c r="O141" s="232">
        <f>ROUND(E141*N141,2)</f>
        <v>0.01</v>
      </c>
      <c r="P141" s="232">
        <v>0</v>
      </c>
      <c r="Q141" s="232">
        <f>ROUND(E141*P141,2)</f>
        <v>0</v>
      </c>
      <c r="R141" s="232" t="s">
        <v>329</v>
      </c>
      <c r="S141" s="232" t="s">
        <v>164</v>
      </c>
      <c r="T141" s="233" t="s">
        <v>206</v>
      </c>
      <c r="U141" s="219">
        <v>0</v>
      </c>
      <c r="V141" s="219">
        <f>ROUND(E141*U141,2)</f>
        <v>0</v>
      </c>
      <c r="W141" s="219"/>
      <c r="X141" s="219" t="s">
        <v>330</v>
      </c>
      <c r="Y141" s="210"/>
      <c r="Z141" s="210"/>
      <c r="AA141" s="210"/>
      <c r="AB141" s="210"/>
      <c r="AC141" s="210"/>
      <c r="AD141" s="210"/>
      <c r="AE141" s="210"/>
      <c r="AF141" s="210"/>
      <c r="AG141" s="210" t="s">
        <v>331</v>
      </c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</row>
    <row r="142" spans="1:60" outlineLevel="1" x14ac:dyDescent="0.2">
      <c r="A142" s="217"/>
      <c r="B142" s="218"/>
      <c r="C142" s="257" t="s">
        <v>277</v>
      </c>
      <c r="D142" s="245"/>
      <c r="E142" s="246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0"/>
      <c r="Z142" s="210"/>
      <c r="AA142" s="210"/>
      <c r="AB142" s="210"/>
      <c r="AC142" s="210"/>
      <c r="AD142" s="210"/>
      <c r="AE142" s="210"/>
      <c r="AF142" s="210"/>
      <c r="AG142" s="210" t="s">
        <v>210</v>
      </c>
      <c r="AH142" s="210">
        <v>0</v>
      </c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</row>
    <row r="143" spans="1:60" outlineLevel="1" x14ac:dyDescent="0.2">
      <c r="A143" s="217"/>
      <c r="B143" s="218"/>
      <c r="C143" s="257" t="s">
        <v>309</v>
      </c>
      <c r="D143" s="245"/>
      <c r="E143" s="246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0"/>
      <c r="Z143" s="210"/>
      <c r="AA143" s="210"/>
      <c r="AB143" s="210"/>
      <c r="AC143" s="210"/>
      <c r="AD143" s="210"/>
      <c r="AE143" s="210"/>
      <c r="AF143" s="210"/>
      <c r="AG143" s="210" t="s">
        <v>210</v>
      </c>
      <c r="AH143" s="210">
        <v>0</v>
      </c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</row>
    <row r="144" spans="1:60" outlineLevel="1" x14ac:dyDescent="0.2">
      <c r="A144" s="217"/>
      <c r="B144" s="218"/>
      <c r="C144" s="257" t="s">
        <v>216</v>
      </c>
      <c r="D144" s="245"/>
      <c r="E144" s="246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0"/>
      <c r="Z144" s="210"/>
      <c r="AA144" s="210"/>
      <c r="AB144" s="210"/>
      <c r="AC144" s="210"/>
      <c r="AD144" s="210"/>
      <c r="AE144" s="210"/>
      <c r="AF144" s="210"/>
      <c r="AG144" s="210" t="s">
        <v>210</v>
      </c>
      <c r="AH144" s="210">
        <v>0</v>
      </c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10"/>
    </row>
    <row r="145" spans="1:60" outlineLevel="1" x14ac:dyDescent="0.2">
      <c r="A145" s="217"/>
      <c r="B145" s="218"/>
      <c r="C145" s="259" t="s">
        <v>249</v>
      </c>
      <c r="D145" s="247"/>
      <c r="E145" s="248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0"/>
      <c r="Z145" s="210"/>
      <c r="AA145" s="210"/>
      <c r="AB145" s="210"/>
      <c r="AC145" s="210"/>
      <c r="AD145" s="210"/>
      <c r="AE145" s="210"/>
      <c r="AF145" s="210"/>
      <c r="AG145" s="210" t="s">
        <v>210</v>
      </c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10"/>
    </row>
    <row r="146" spans="1:60" outlineLevel="1" x14ac:dyDescent="0.2">
      <c r="A146" s="217"/>
      <c r="B146" s="218"/>
      <c r="C146" s="260" t="s">
        <v>332</v>
      </c>
      <c r="D146" s="247"/>
      <c r="E146" s="248">
        <v>12.34</v>
      </c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0"/>
      <c r="Z146" s="210"/>
      <c r="AA146" s="210"/>
      <c r="AB146" s="210"/>
      <c r="AC146" s="210"/>
      <c r="AD146" s="210"/>
      <c r="AE146" s="210"/>
      <c r="AF146" s="210"/>
      <c r="AG146" s="210" t="s">
        <v>210</v>
      </c>
      <c r="AH146" s="210">
        <v>2</v>
      </c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</row>
    <row r="147" spans="1:60" outlineLevel="1" x14ac:dyDescent="0.2">
      <c r="A147" s="217"/>
      <c r="B147" s="218"/>
      <c r="C147" s="259" t="s">
        <v>251</v>
      </c>
      <c r="D147" s="247"/>
      <c r="E147" s="248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0"/>
      <c r="Z147" s="210"/>
      <c r="AA147" s="210"/>
      <c r="AB147" s="210"/>
      <c r="AC147" s="210"/>
      <c r="AD147" s="210"/>
      <c r="AE147" s="210"/>
      <c r="AF147" s="210"/>
      <c r="AG147" s="210" t="s">
        <v>210</v>
      </c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</row>
    <row r="148" spans="1:60" outlineLevel="1" x14ac:dyDescent="0.2">
      <c r="A148" s="217"/>
      <c r="B148" s="218"/>
      <c r="C148" s="257" t="s">
        <v>333</v>
      </c>
      <c r="D148" s="245"/>
      <c r="E148" s="246">
        <v>0.63</v>
      </c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0"/>
      <c r="Z148" s="210"/>
      <c r="AA148" s="210"/>
      <c r="AB148" s="210"/>
      <c r="AC148" s="210"/>
      <c r="AD148" s="210"/>
      <c r="AE148" s="210"/>
      <c r="AF148" s="210"/>
      <c r="AG148" s="210" t="s">
        <v>210</v>
      </c>
      <c r="AH148" s="210">
        <v>0</v>
      </c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</row>
    <row r="149" spans="1:60" ht="22.5" outlineLevel="1" x14ac:dyDescent="0.2">
      <c r="A149" s="227">
        <v>27</v>
      </c>
      <c r="B149" s="228" t="s">
        <v>334</v>
      </c>
      <c r="C149" s="239" t="s">
        <v>335</v>
      </c>
      <c r="D149" s="229" t="s">
        <v>214</v>
      </c>
      <c r="E149" s="230">
        <v>12.5868</v>
      </c>
      <c r="F149" s="231"/>
      <c r="G149" s="232">
        <f>ROUND(E149*F149,2)</f>
        <v>0</v>
      </c>
      <c r="H149" s="231"/>
      <c r="I149" s="232">
        <f>ROUND(E149*H149,2)</f>
        <v>0</v>
      </c>
      <c r="J149" s="231"/>
      <c r="K149" s="232">
        <f>ROUND(E149*J149,2)</f>
        <v>0</v>
      </c>
      <c r="L149" s="232">
        <v>21</v>
      </c>
      <c r="M149" s="232">
        <f>G149*(1+L149/100)</f>
        <v>0</v>
      </c>
      <c r="N149" s="232">
        <v>8.0000000000000004E-4</v>
      </c>
      <c r="O149" s="232">
        <f>ROUND(E149*N149,2)</f>
        <v>0.01</v>
      </c>
      <c r="P149" s="232">
        <v>0</v>
      </c>
      <c r="Q149" s="232">
        <f>ROUND(E149*P149,2)</f>
        <v>0</v>
      </c>
      <c r="R149" s="232" t="s">
        <v>329</v>
      </c>
      <c r="S149" s="232" t="s">
        <v>164</v>
      </c>
      <c r="T149" s="233" t="s">
        <v>206</v>
      </c>
      <c r="U149" s="219">
        <v>0</v>
      </c>
      <c r="V149" s="219">
        <f>ROUND(E149*U149,2)</f>
        <v>0</v>
      </c>
      <c r="W149" s="219"/>
      <c r="X149" s="219" t="s">
        <v>330</v>
      </c>
      <c r="Y149" s="210"/>
      <c r="Z149" s="210"/>
      <c r="AA149" s="210"/>
      <c r="AB149" s="210"/>
      <c r="AC149" s="210"/>
      <c r="AD149" s="210"/>
      <c r="AE149" s="210"/>
      <c r="AF149" s="210"/>
      <c r="AG149" s="210" t="s">
        <v>331</v>
      </c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</row>
    <row r="150" spans="1:60" outlineLevel="1" x14ac:dyDescent="0.2">
      <c r="A150" s="217"/>
      <c r="B150" s="218"/>
      <c r="C150" s="257" t="s">
        <v>277</v>
      </c>
      <c r="D150" s="245"/>
      <c r="E150" s="246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0"/>
      <c r="Z150" s="210"/>
      <c r="AA150" s="210"/>
      <c r="AB150" s="210"/>
      <c r="AC150" s="210"/>
      <c r="AD150" s="210"/>
      <c r="AE150" s="210"/>
      <c r="AF150" s="210"/>
      <c r="AG150" s="210" t="s">
        <v>210</v>
      </c>
      <c r="AH150" s="210">
        <v>0</v>
      </c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</row>
    <row r="151" spans="1:60" outlineLevel="1" x14ac:dyDescent="0.2">
      <c r="A151" s="217"/>
      <c r="B151" s="218"/>
      <c r="C151" s="257" t="s">
        <v>308</v>
      </c>
      <c r="D151" s="245"/>
      <c r="E151" s="246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0"/>
      <c r="Z151" s="210"/>
      <c r="AA151" s="210"/>
      <c r="AB151" s="210"/>
      <c r="AC151" s="210"/>
      <c r="AD151" s="210"/>
      <c r="AE151" s="210"/>
      <c r="AF151" s="210"/>
      <c r="AG151" s="210" t="s">
        <v>210</v>
      </c>
      <c r="AH151" s="210">
        <v>0</v>
      </c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</row>
    <row r="152" spans="1:60" outlineLevel="1" x14ac:dyDescent="0.2">
      <c r="A152" s="217"/>
      <c r="B152" s="218"/>
      <c r="C152" s="257" t="s">
        <v>216</v>
      </c>
      <c r="D152" s="245"/>
      <c r="E152" s="246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0"/>
      <c r="Z152" s="210"/>
      <c r="AA152" s="210"/>
      <c r="AB152" s="210"/>
      <c r="AC152" s="210"/>
      <c r="AD152" s="210"/>
      <c r="AE152" s="210"/>
      <c r="AF152" s="210"/>
      <c r="AG152" s="210" t="s">
        <v>210</v>
      </c>
      <c r="AH152" s="210">
        <v>0</v>
      </c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</row>
    <row r="153" spans="1:60" outlineLevel="1" x14ac:dyDescent="0.2">
      <c r="A153" s="217"/>
      <c r="B153" s="218"/>
      <c r="C153" s="259" t="s">
        <v>249</v>
      </c>
      <c r="D153" s="247"/>
      <c r="E153" s="248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0"/>
      <c r="Z153" s="210"/>
      <c r="AA153" s="210"/>
      <c r="AB153" s="210"/>
      <c r="AC153" s="210"/>
      <c r="AD153" s="210"/>
      <c r="AE153" s="210"/>
      <c r="AF153" s="210"/>
      <c r="AG153" s="210" t="s">
        <v>210</v>
      </c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</row>
    <row r="154" spans="1:60" outlineLevel="1" x14ac:dyDescent="0.2">
      <c r="A154" s="217"/>
      <c r="B154" s="218"/>
      <c r="C154" s="260" t="s">
        <v>332</v>
      </c>
      <c r="D154" s="247"/>
      <c r="E154" s="248">
        <v>12.34</v>
      </c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0"/>
      <c r="Z154" s="210"/>
      <c r="AA154" s="210"/>
      <c r="AB154" s="210"/>
      <c r="AC154" s="210"/>
      <c r="AD154" s="210"/>
      <c r="AE154" s="210"/>
      <c r="AF154" s="210"/>
      <c r="AG154" s="210" t="s">
        <v>210</v>
      </c>
      <c r="AH154" s="210">
        <v>2</v>
      </c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</row>
    <row r="155" spans="1:60" outlineLevel="1" x14ac:dyDescent="0.2">
      <c r="A155" s="217"/>
      <c r="B155" s="218"/>
      <c r="C155" s="259" t="s">
        <v>251</v>
      </c>
      <c r="D155" s="247"/>
      <c r="E155" s="248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0"/>
      <c r="Z155" s="210"/>
      <c r="AA155" s="210"/>
      <c r="AB155" s="210"/>
      <c r="AC155" s="210"/>
      <c r="AD155" s="210"/>
      <c r="AE155" s="210"/>
      <c r="AF155" s="210"/>
      <c r="AG155" s="210" t="s">
        <v>210</v>
      </c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</row>
    <row r="156" spans="1:60" outlineLevel="1" x14ac:dyDescent="0.2">
      <c r="A156" s="217"/>
      <c r="B156" s="218"/>
      <c r="C156" s="257" t="s">
        <v>336</v>
      </c>
      <c r="D156" s="245"/>
      <c r="E156" s="246">
        <v>12.59</v>
      </c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0"/>
      <c r="Z156" s="210"/>
      <c r="AA156" s="210"/>
      <c r="AB156" s="210"/>
      <c r="AC156" s="210"/>
      <c r="AD156" s="210"/>
      <c r="AE156" s="210"/>
      <c r="AF156" s="210"/>
      <c r="AG156" s="210" t="s">
        <v>210</v>
      </c>
      <c r="AH156" s="210">
        <v>0</v>
      </c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</row>
    <row r="157" spans="1:60" x14ac:dyDescent="0.2">
      <c r="A157" s="221" t="s">
        <v>159</v>
      </c>
      <c r="B157" s="222" t="s">
        <v>105</v>
      </c>
      <c r="C157" s="238" t="s">
        <v>106</v>
      </c>
      <c r="D157" s="223"/>
      <c r="E157" s="224"/>
      <c r="F157" s="225"/>
      <c r="G157" s="225">
        <f>SUMIF(AG158:AG164,"&lt;&gt;NOR",G158:G164)</f>
        <v>0</v>
      </c>
      <c r="H157" s="225"/>
      <c r="I157" s="225">
        <f>SUM(I158:I164)</f>
        <v>0</v>
      </c>
      <c r="J157" s="225"/>
      <c r="K157" s="225">
        <f>SUM(K158:K164)</f>
        <v>0</v>
      </c>
      <c r="L157" s="225"/>
      <c r="M157" s="225">
        <f>SUM(M158:M164)</f>
        <v>0</v>
      </c>
      <c r="N157" s="225"/>
      <c r="O157" s="225">
        <f>SUM(O158:O164)</f>
        <v>0.01</v>
      </c>
      <c r="P157" s="225"/>
      <c r="Q157" s="225">
        <f>SUM(Q158:Q164)</f>
        <v>0</v>
      </c>
      <c r="R157" s="225"/>
      <c r="S157" s="225"/>
      <c r="T157" s="226"/>
      <c r="U157" s="220"/>
      <c r="V157" s="220">
        <f>SUM(V158:V164)</f>
        <v>1.99</v>
      </c>
      <c r="W157" s="220"/>
      <c r="X157" s="220"/>
      <c r="AG157" t="s">
        <v>160</v>
      </c>
    </row>
    <row r="158" spans="1:60" ht="33.75" outlineLevel="1" x14ac:dyDescent="0.2">
      <c r="A158" s="227">
        <v>28</v>
      </c>
      <c r="B158" s="228" t="s">
        <v>337</v>
      </c>
      <c r="C158" s="239" t="s">
        <v>338</v>
      </c>
      <c r="D158" s="229" t="s">
        <v>231</v>
      </c>
      <c r="E158" s="230">
        <v>14</v>
      </c>
      <c r="F158" s="231"/>
      <c r="G158" s="232">
        <f>ROUND(E158*F158,2)</f>
        <v>0</v>
      </c>
      <c r="H158" s="231"/>
      <c r="I158" s="232">
        <f>ROUND(E158*H158,2)</f>
        <v>0</v>
      </c>
      <c r="J158" s="231"/>
      <c r="K158" s="232">
        <f>ROUND(E158*J158,2)</f>
        <v>0</v>
      </c>
      <c r="L158" s="232">
        <v>21</v>
      </c>
      <c r="M158" s="232">
        <f>G158*(1+L158/100)</f>
        <v>0</v>
      </c>
      <c r="N158" s="232">
        <v>4.0999999999999999E-4</v>
      </c>
      <c r="O158" s="232">
        <f>ROUND(E158*N158,2)</f>
        <v>0.01</v>
      </c>
      <c r="P158" s="232">
        <v>0</v>
      </c>
      <c r="Q158" s="232">
        <f>ROUND(E158*P158,2)</f>
        <v>0</v>
      </c>
      <c r="R158" s="232" t="s">
        <v>339</v>
      </c>
      <c r="S158" s="232" t="s">
        <v>164</v>
      </c>
      <c r="T158" s="233" t="s">
        <v>206</v>
      </c>
      <c r="U158" s="219">
        <v>0.123</v>
      </c>
      <c r="V158" s="219">
        <f>ROUND(E158*U158,2)</f>
        <v>1.72</v>
      </c>
      <c r="W158" s="219"/>
      <c r="X158" s="219" t="s">
        <v>207</v>
      </c>
      <c r="Y158" s="210"/>
      <c r="Z158" s="210"/>
      <c r="AA158" s="210"/>
      <c r="AB158" s="210"/>
      <c r="AC158" s="210"/>
      <c r="AD158" s="210"/>
      <c r="AE158" s="210"/>
      <c r="AF158" s="210"/>
      <c r="AG158" s="210" t="s">
        <v>305</v>
      </c>
      <c r="AH158" s="210"/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</row>
    <row r="159" spans="1:60" outlineLevel="1" x14ac:dyDescent="0.2">
      <c r="A159" s="217"/>
      <c r="B159" s="218"/>
      <c r="C159" s="258" t="s">
        <v>340</v>
      </c>
      <c r="D159" s="249"/>
      <c r="E159" s="249"/>
      <c r="F159" s="249"/>
      <c r="G159" s="24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0"/>
      <c r="Z159" s="210"/>
      <c r="AA159" s="210"/>
      <c r="AB159" s="210"/>
      <c r="AC159" s="210"/>
      <c r="AD159" s="210"/>
      <c r="AE159" s="210"/>
      <c r="AF159" s="210"/>
      <c r="AG159" s="210" t="s">
        <v>223</v>
      </c>
      <c r="AH159" s="210"/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  <c r="BH159" s="210"/>
    </row>
    <row r="160" spans="1:60" outlineLevel="1" x14ac:dyDescent="0.2">
      <c r="A160" s="250">
        <v>29</v>
      </c>
      <c r="B160" s="251" t="s">
        <v>341</v>
      </c>
      <c r="C160" s="261" t="s">
        <v>342</v>
      </c>
      <c r="D160" s="252" t="s">
        <v>231</v>
      </c>
      <c r="E160" s="253">
        <v>14</v>
      </c>
      <c r="F160" s="254"/>
      <c r="G160" s="255">
        <f>ROUND(E160*F160,2)</f>
        <v>0</v>
      </c>
      <c r="H160" s="254"/>
      <c r="I160" s="255">
        <f>ROUND(E160*H160,2)</f>
        <v>0</v>
      </c>
      <c r="J160" s="254"/>
      <c r="K160" s="255">
        <f>ROUND(E160*J160,2)</f>
        <v>0</v>
      </c>
      <c r="L160" s="255">
        <v>21</v>
      </c>
      <c r="M160" s="255">
        <f>G160*(1+L160/100)</f>
        <v>0</v>
      </c>
      <c r="N160" s="255">
        <v>0</v>
      </c>
      <c r="O160" s="255">
        <f>ROUND(E160*N160,2)</f>
        <v>0</v>
      </c>
      <c r="P160" s="255">
        <v>0</v>
      </c>
      <c r="Q160" s="255">
        <f>ROUND(E160*P160,2)</f>
        <v>0</v>
      </c>
      <c r="R160" s="255" t="s">
        <v>339</v>
      </c>
      <c r="S160" s="255" t="s">
        <v>164</v>
      </c>
      <c r="T160" s="256" t="s">
        <v>206</v>
      </c>
      <c r="U160" s="219">
        <v>1.7999999999999999E-2</v>
      </c>
      <c r="V160" s="219">
        <f>ROUND(E160*U160,2)</f>
        <v>0.25</v>
      </c>
      <c r="W160" s="219"/>
      <c r="X160" s="219" t="s">
        <v>207</v>
      </c>
      <c r="Y160" s="210"/>
      <c r="Z160" s="210"/>
      <c r="AA160" s="210"/>
      <c r="AB160" s="210"/>
      <c r="AC160" s="210"/>
      <c r="AD160" s="210"/>
      <c r="AE160" s="210"/>
      <c r="AF160" s="210"/>
      <c r="AG160" s="210" t="s">
        <v>305</v>
      </c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</row>
    <row r="161" spans="1:60" outlineLevel="1" x14ac:dyDescent="0.2">
      <c r="A161" s="227">
        <v>30</v>
      </c>
      <c r="B161" s="228" t="s">
        <v>343</v>
      </c>
      <c r="C161" s="239" t="s">
        <v>344</v>
      </c>
      <c r="D161" s="229" t="s">
        <v>295</v>
      </c>
      <c r="E161" s="230">
        <v>5.7400000000000003E-3</v>
      </c>
      <c r="F161" s="231"/>
      <c r="G161" s="232">
        <f>ROUND(E161*F161,2)</f>
        <v>0</v>
      </c>
      <c r="H161" s="231"/>
      <c r="I161" s="232">
        <f>ROUND(E161*H161,2)</f>
        <v>0</v>
      </c>
      <c r="J161" s="231"/>
      <c r="K161" s="232">
        <f>ROUND(E161*J161,2)</f>
        <v>0</v>
      </c>
      <c r="L161" s="232">
        <v>21</v>
      </c>
      <c r="M161" s="232">
        <f>G161*(1+L161/100)</f>
        <v>0</v>
      </c>
      <c r="N161" s="232">
        <v>0</v>
      </c>
      <c r="O161" s="232">
        <f>ROUND(E161*N161,2)</f>
        <v>0</v>
      </c>
      <c r="P161" s="232">
        <v>0</v>
      </c>
      <c r="Q161" s="232">
        <f>ROUND(E161*P161,2)</f>
        <v>0</v>
      </c>
      <c r="R161" s="232" t="s">
        <v>339</v>
      </c>
      <c r="S161" s="232" t="s">
        <v>164</v>
      </c>
      <c r="T161" s="233" t="s">
        <v>206</v>
      </c>
      <c r="U161" s="219">
        <v>3.5630000000000002</v>
      </c>
      <c r="V161" s="219">
        <f>ROUND(E161*U161,2)</f>
        <v>0.02</v>
      </c>
      <c r="W161" s="219"/>
      <c r="X161" s="219" t="s">
        <v>296</v>
      </c>
      <c r="Y161" s="210"/>
      <c r="Z161" s="210"/>
      <c r="AA161" s="210"/>
      <c r="AB161" s="210"/>
      <c r="AC161" s="210"/>
      <c r="AD161" s="210"/>
      <c r="AE161" s="210"/>
      <c r="AF161" s="210"/>
      <c r="AG161" s="210" t="s">
        <v>297</v>
      </c>
      <c r="AH161" s="210"/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  <c r="BH161" s="210"/>
    </row>
    <row r="162" spans="1:60" outlineLevel="1" x14ac:dyDescent="0.2">
      <c r="A162" s="217"/>
      <c r="B162" s="218"/>
      <c r="C162" s="257" t="s">
        <v>299</v>
      </c>
      <c r="D162" s="245"/>
      <c r="E162" s="246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0"/>
      <c r="Z162" s="210"/>
      <c r="AA162" s="210"/>
      <c r="AB162" s="210"/>
      <c r="AC162" s="210"/>
      <c r="AD162" s="210"/>
      <c r="AE162" s="210"/>
      <c r="AF162" s="210"/>
      <c r="AG162" s="210" t="s">
        <v>210</v>
      </c>
      <c r="AH162" s="210">
        <v>0</v>
      </c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  <c r="BH162" s="210"/>
    </row>
    <row r="163" spans="1:60" outlineLevel="1" x14ac:dyDescent="0.2">
      <c r="A163" s="217"/>
      <c r="B163" s="218"/>
      <c r="C163" s="257" t="s">
        <v>345</v>
      </c>
      <c r="D163" s="245"/>
      <c r="E163" s="246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0"/>
      <c r="Z163" s="210"/>
      <c r="AA163" s="210"/>
      <c r="AB163" s="210"/>
      <c r="AC163" s="210"/>
      <c r="AD163" s="210"/>
      <c r="AE163" s="210"/>
      <c r="AF163" s="210"/>
      <c r="AG163" s="210" t="s">
        <v>210</v>
      </c>
      <c r="AH163" s="210">
        <v>0</v>
      </c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0"/>
      <c r="BH163" s="210"/>
    </row>
    <row r="164" spans="1:60" outlineLevel="1" x14ac:dyDescent="0.2">
      <c r="A164" s="217"/>
      <c r="B164" s="218"/>
      <c r="C164" s="257" t="s">
        <v>346</v>
      </c>
      <c r="D164" s="245"/>
      <c r="E164" s="246">
        <v>5.7400000000000003E-3</v>
      </c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0"/>
      <c r="Z164" s="210"/>
      <c r="AA164" s="210"/>
      <c r="AB164" s="210"/>
      <c r="AC164" s="210"/>
      <c r="AD164" s="210"/>
      <c r="AE164" s="210"/>
      <c r="AF164" s="210"/>
      <c r="AG164" s="210" t="s">
        <v>210</v>
      </c>
      <c r="AH164" s="210">
        <v>0</v>
      </c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  <c r="BH164" s="210"/>
    </row>
    <row r="165" spans="1:60" x14ac:dyDescent="0.2">
      <c r="A165" s="221" t="s">
        <v>159</v>
      </c>
      <c r="B165" s="222" t="s">
        <v>107</v>
      </c>
      <c r="C165" s="238" t="s">
        <v>108</v>
      </c>
      <c r="D165" s="223"/>
      <c r="E165" s="224"/>
      <c r="F165" s="225"/>
      <c r="G165" s="225">
        <f>SUMIF(AG166:AG167,"&lt;&gt;NOR",G166:G167)</f>
        <v>0</v>
      </c>
      <c r="H165" s="225"/>
      <c r="I165" s="225">
        <f>SUM(I166:I167)</f>
        <v>0</v>
      </c>
      <c r="J165" s="225"/>
      <c r="K165" s="225">
        <f>SUM(K166:K167)</f>
        <v>0</v>
      </c>
      <c r="L165" s="225"/>
      <c r="M165" s="225">
        <f>SUM(M166:M167)</f>
        <v>0</v>
      </c>
      <c r="N165" s="225"/>
      <c r="O165" s="225">
        <f>SUM(O166:O167)</f>
        <v>0</v>
      </c>
      <c r="P165" s="225"/>
      <c r="Q165" s="225">
        <f>SUM(Q166:Q167)</f>
        <v>0</v>
      </c>
      <c r="R165" s="225"/>
      <c r="S165" s="225"/>
      <c r="T165" s="226"/>
      <c r="U165" s="220"/>
      <c r="V165" s="220">
        <f>SUM(V166:V167)</f>
        <v>0</v>
      </c>
      <c r="W165" s="220"/>
      <c r="X165" s="220"/>
      <c r="AG165" t="s">
        <v>160</v>
      </c>
    </row>
    <row r="166" spans="1:60" outlineLevel="1" x14ac:dyDescent="0.2">
      <c r="A166" s="250">
        <v>31</v>
      </c>
      <c r="B166" s="251" t="s">
        <v>347</v>
      </c>
      <c r="C166" s="261" t="s">
        <v>348</v>
      </c>
      <c r="D166" s="252" t="s">
        <v>204</v>
      </c>
      <c r="E166" s="253">
        <v>1</v>
      </c>
      <c r="F166" s="254"/>
      <c r="G166" s="255">
        <f>ROUND(E166*F166,2)</f>
        <v>0</v>
      </c>
      <c r="H166" s="254"/>
      <c r="I166" s="255">
        <f>ROUND(E166*H166,2)</f>
        <v>0</v>
      </c>
      <c r="J166" s="254"/>
      <c r="K166" s="255">
        <f>ROUND(E166*J166,2)</f>
        <v>0</v>
      </c>
      <c r="L166" s="255">
        <v>21</v>
      </c>
      <c r="M166" s="255">
        <f>G166*(1+L166/100)</f>
        <v>0</v>
      </c>
      <c r="N166" s="255">
        <v>0</v>
      </c>
      <c r="O166" s="255">
        <f>ROUND(E166*N166,2)</f>
        <v>0</v>
      </c>
      <c r="P166" s="255">
        <v>0</v>
      </c>
      <c r="Q166" s="255">
        <f>ROUND(E166*P166,2)</f>
        <v>0</v>
      </c>
      <c r="R166" s="255"/>
      <c r="S166" s="255" t="s">
        <v>187</v>
      </c>
      <c r="T166" s="256" t="s">
        <v>165</v>
      </c>
      <c r="U166" s="219">
        <v>0</v>
      </c>
      <c r="V166" s="219">
        <f>ROUND(E166*U166,2)</f>
        <v>0</v>
      </c>
      <c r="W166" s="219"/>
      <c r="X166" s="219" t="s">
        <v>207</v>
      </c>
      <c r="Y166" s="210"/>
      <c r="Z166" s="210"/>
      <c r="AA166" s="210"/>
      <c r="AB166" s="210"/>
      <c r="AC166" s="210"/>
      <c r="AD166" s="210"/>
      <c r="AE166" s="210"/>
      <c r="AF166" s="210"/>
      <c r="AG166" s="210" t="s">
        <v>208</v>
      </c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</row>
    <row r="167" spans="1:60" outlineLevel="1" x14ac:dyDescent="0.2">
      <c r="A167" s="250">
        <v>32</v>
      </c>
      <c r="B167" s="251" t="s">
        <v>349</v>
      </c>
      <c r="C167" s="261" t="s">
        <v>350</v>
      </c>
      <c r="D167" s="252" t="s">
        <v>204</v>
      </c>
      <c r="E167" s="253">
        <v>1</v>
      </c>
      <c r="F167" s="254"/>
      <c r="G167" s="255">
        <f>ROUND(E167*F167,2)</f>
        <v>0</v>
      </c>
      <c r="H167" s="254"/>
      <c r="I167" s="255">
        <f>ROUND(E167*H167,2)</f>
        <v>0</v>
      </c>
      <c r="J167" s="254"/>
      <c r="K167" s="255">
        <f>ROUND(E167*J167,2)</f>
        <v>0</v>
      </c>
      <c r="L167" s="255">
        <v>21</v>
      </c>
      <c r="M167" s="255">
        <f>G167*(1+L167/100)</f>
        <v>0</v>
      </c>
      <c r="N167" s="255">
        <v>0</v>
      </c>
      <c r="O167" s="255">
        <f>ROUND(E167*N167,2)</f>
        <v>0</v>
      </c>
      <c r="P167" s="255">
        <v>0</v>
      </c>
      <c r="Q167" s="255">
        <f>ROUND(E167*P167,2)</f>
        <v>0</v>
      </c>
      <c r="R167" s="255"/>
      <c r="S167" s="255" t="s">
        <v>187</v>
      </c>
      <c r="T167" s="256" t="s">
        <v>165</v>
      </c>
      <c r="U167" s="219">
        <v>0</v>
      </c>
      <c r="V167" s="219">
        <f>ROUND(E167*U167,2)</f>
        <v>0</v>
      </c>
      <c r="W167" s="219"/>
      <c r="X167" s="219" t="s">
        <v>207</v>
      </c>
      <c r="Y167" s="210"/>
      <c r="Z167" s="210"/>
      <c r="AA167" s="210"/>
      <c r="AB167" s="210"/>
      <c r="AC167" s="210"/>
      <c r="AD167" s="210"/>
      <c r="AE167" s="210"/>
      <c r="AF167" s="210"/>
      <c r="AG167" s="210" t="s">
        <v>208</v>
      </c>
      <c r="AH167" s="210"/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</row>
    <row r="168" spans="1:60" x14ac:dyDescent="0.2">
      <c r="A168" s="221" t="s">
        <v>159</v>
      </c>
      <c r="B168" s="222" t="s">
        <v>109</v>
      </c>
      <c r="C168" s="238" t="s">
        <v>110</v>
      </c>
      <c r="D168" s="223"/>
      <c r="E168" s="224"/>
      <c r="F168" s="225"/>
      <c r="G168" s="225">
        <f>SUMIF(AG169:AG179,"&lt;&gt;NOR",G169:G179)</f>
        <v>0</v>
      </c>
      <c r="H168" s="225"/>
      <c r="I168" s="225">
        <f>SUM(I169:I179)</f>
        <v>0</v>
      </c>
      <c r="J168" s="225"/>
      <c r="K168" s="225">
        <f>SUM(K169:K179)</f>
        <v>0</v>
      </c>
      <c r="L168" s="225"/>
      <c r="M168" s="225">
        <f>SUM(M169:M179)</f>
        <v>0</v>
      </c>
      <c r="N168" s="225"/>
      <c r="O168" s="225">
        <f>SUM(O169:O179)</f>
        <v>0.03</v>
      </c>
      <c r="P168" s="225"/>
      <c r="Q168" s="225">
        <f>SUM(Q169:Q179)</f>
        <v>0</v>
      </c>
      <c r="R168" s="225"/>
      <c r="S168" s="225"/>
      <c r="T168" s="226"/>
      <c r="U168" s="220"/>
      <c r="V168" s="220">
        <f>SUM(V169:V179)</f>
        <v>1.01</v>
      </c>
      <c r="W168" s="220"/>
      <c r="X168" s="220"/>
      <c r="AG168" t="s">
        <v>160</v>
      </c>
    </row>
    <row r="169" spans="1:60" ht="33.75" outlineLevel="1" x14ac:dyDescent="0.2">
      <c r="A169" s="227">
        <v>33</v>
      </c>
      <c r="B169" s="228" t="s">
        <v>351</v>
      </c>
      <c r="C169" s="239" t="s">
        <v>352</v>
      </c>
      <c r="D169" s="229" t="s">
        <v>204</v>
      </c>
      <c r="E169" s="230">
        <v>1</v>
      </c>
      <c r="F169" s="231"/>
      <c r="G169" s="232">
        <f>ROUND(E169*F169,2)</f>
        <v>0</v>
      </c>
      <c r="H169" s="231"/>
      <c r="I169" s="232">
        <f>ROUND(E169*H169,2)</f>
        <v>0</v>
      </c>
      <c r="J169" s="231"/>
      <c r="K169" s="232">
        <f>ROUND(E169*J169,2)</f>
        <v>0</v>
      </c>
      <c r="L169" s="232">
        <v>21</v>
      </c>
      <c r="M169" s="232">
        <f>G169*(1+L169/100)</f>
        <v>0</v>
      </c>
      <c r="N169" s="232">
        <v>2.5409999999999999E-2</v>
      </c>
      <c r="O169" s="232">
        <f>ROUND(E169*N169,2)</f>
        <v>0.03</v>
      </c>
      <c r="P169" s="232">
        <v>0</v>
      </c>
      <c r="Q169" s="232">
        <f>ROUND(E169*P169,2)</f>
        <v>0</v>
      </c>
      <c r="R169" s="232" t="s">
        <v>339</v>
      </c>
      <c r="S169" s="232" t="s">
        <v>164</v>
      </c>
      <c r="T169" s="233" t="s">
        <v>206</v>
      </c>
      <c r="U169" s="219">
        <v>0.92900000000000005</v>
      </c>
      <c r="V169" s="219">
        <f>ROUND(E169*U169,2)</f>
        <v>0.93</v>
      </c>
      <c r="W169" s="219"/>
      <c r="X169" s="219" t="s">
        <v>207</v>
      </c>
      <c r="Y169" s="210"/>
      <c r="Z169" s="210"/>
      <c r="AA169" s="210"/>
      <c r="AB169" s="210"/>
      <c r="AC169" s="210"/>
      <c r="AD169" s="210"/>
      <c r="AE169" s="210"/>
      <c r="AF169" s="210"/>
      <c r="AG169" s="210" t="s">
        <v>305</v>
      </c>
      <c r="AH169" s="210"/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  <c r="BH169" s="210"/>
    </row>
    <row r="170" spans="1:60" outlineLevel="1" x14ac:dyDescent="0.2">
      <c r="A170" s="217"/>
      <c r="B170" s="218"/>
      <c r="C170" s="257" t="s">
        <v>353</v>
      </c>
      <c r="D170" s="245"/>
      <c r="E170" s="246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0"/>
      <c r="Z170" s="210"/>
      <c r="AA170" s="210"/>
      <c r="AB170" s="210"/>
      <c r="AC170" s="210"/>
      <c r="AD170" s="210"/>
      <c r="AE170" s="210"/>
      <c r="AF170" s="210"/>
      <c r="AG170" s="210" t="s">
        <v>210</v>
      </c>
      <c r="AH170" s="210">
        <v>0</v>
      </c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</row>
    <row r="171" spans="1:60" outlineLevel="1" x14ac:dyDescent="0.2">
      <c r="A171" s="217"/>
      <c r="B171" s="218"/>
      <c r="C171" s="257" t="s">
        <v>354</v>
      </c>
      <c r="D171" s="245"/>
      <c r="E171" s="246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0"/>
      <c r="Z171" s="210"/>
      <c r="AA171" s="210"/>
      <c r="AB171" s="210"/>
      <c r="AC171" s="210"/>
      <c r="AD171" s="210"/>
      <c r="AE171" s="210"/>
      <c r="AF171" s="210"/>
      <c r="AG171" s="210" t="s">
        <v>210</v>
      </c>
      <c r="AH171" s="210">
        <v>0</v>
      </c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</row>
    <row r="172" spans="1:60" outlineLevel="1" x14ac:dyDescent="0.2">
      <c r="A172" s="217"/>
      <c r="B172" s="218"/>
      <c r="C172" s="257" t="s">
        <v>355</v>
      </c>
      <c r="D172" s="245"/>
      <c r="E172" s="246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0"/>
      <c r="Z172" s="210"/>
      <c r="AA172" s="210"/>
      <c r="AB172" s="210"/>
      <c r="AC172" s="210"/>
      <c r="AD172" s="210"/>
      <c r="AE172" s="210"/>
      <c r="AF172" s="210"/>
      <c r="AG172" s="210" t="s">
        <v>210</v>
      </c>
      <c r="AH172" s="210">
        <v>0</v>
      </c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</row>
    <row r="173" spans="1:60" outlineLevel="1" x14ac:dyDescent="0.2">
      <c r="A173" s="217"/>
      <c r="B173" s="218"/>
      <c r="C173" s="257" t="s">
        <v>356</v>
      </c>
      <c r="D173" s="245"/>
      <c r="E173" s="246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0"/>
      <c r="Z173" s="210"/>
      <c r="AA173" s="210"/>
      <c r="AB173" s="210"/>
      <c r="AC173" s="210"/>
      <c r="AD173" s="210"/>
      <c r="AE173" s="210"/>
      <c r="AF173" s="210"/>
      <c r="AG173" s="210" t="s">
        <v>210</v>
      </c>
      <c r="AH173" s="210">
        <v>0</v>
      </c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</row>
    <row r="174" spans="1:60" outlineLevel="1" x14ac:dyDescent="0.2">
      <c r="A174" s="217"/>
      <c r="B174" s="218"/>
      <c r="C174" s="257" t="s">
        <v>357</v>
      </c>
      <c r="D174" s="245"/>
      <c r="E174" s="246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0"/>
      <c r="Z174" s="210"/>
      <c r="AA174" s="210"/>
      <c r="AB174" s="210"/>
      <c r="AC174" s="210"/>
      <c r="AD174" s="210"/>
      <c r="AE174" s="210"/>
      <c r="AF174" s="210"/>
      <c r="AG174" s="210" t="s">
        <v>210</v>
      </c>
      <c r="AH174" s="210">
        <v>0</v>
      </c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</row>
    <row r="175" spans="1:60" outlineLevel="1" x14ac:dyDescent="0.2">
      <c r="A175" s="217"/>
      <c r="B175" s="218"/>
      <c r="C175" s="257" t="s">
        <v>211</v>
      </c>
      <c r="D175" s="245"/>
      <c r="E175" s="246">
        <v>1</v>
      </c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0"/>
      <c r="Z175" s="210"/>
      <c r="AA175" s="210"/>
      <c r="AB175" s="210"/>
      <c r="AC175" s="210"/>
      <c r="AD175" s="210"/>
      <c r="AE175" s="210"/>
      <c r="AF175" s="210"/>
      <c r="AG175" s="210" t="s">
        <v>210</v>
      </c>
      <c r="AH175" s="210">
        <v>0</v>
      </c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</row>
    <row r="176" spans="1:60" outlineLevel="1" x14ac:dyDescent="0.2">
      <c r="A176" s="227">
        <v>34</v>
      </c>
      <c r="B176" s="228" t="s">
        <v>358</v>
      </c>
      <c r="C176" s="239" t="s">
        <v>359</v>
      </c>
      <c r="D176" s="229" t="s">
        <v>295</v>
      </c>
      <c r="E176" s="230">
        <v>2.5409999999999999E-2</v>
      </c>
      <c r="F176" s="231"/>
      <c r="G176" s="232">
        <f>ROUND(E176*F176,2)</f>
        <v>0</v>
      </c>
      <c r="H176" s="231"/>
      <c r="I176" s="232">
        <f>ROUND(E176*H176,2)</f>
        <v>0</v>
      </c>
      <c r="J176" s="231"/>
      <c r="K176" s="232">
        <f>ROUND(E176*J176,2)</f>
        <v>0</v>
      </c>
      <c r="L176" s="232">
        <v>21</v>
      </c>
      <c r="M176" s="232">
        <f>G176*(1+L176/100)</f>
        <v>0</v>
      </c>
      <c r="N176" s="232">
        <v>0</v>
      </c>
      <c r="O176" s="232">
        <f>ROUND(E176*N176,2)</f>
        <v>0</v>
      </c>
      <c r="P176" s="232">
        <v>0</v>
      </c>
      <c r="Q176" s="232">
        <f>ROUND(E176*P176,2)</f>
        <v>0</v>
      </c>
      <c r="R176" s="232" t="s">
        <v>339</v>
      </c>
      <c r="S176" s="232" t="s">
        <v>164</v>
      </c>
      <c r="T176" s="233" t="s">
        <v>206</v>
      </c>
      <c r="U176" s="219">
        <v>3.0750000000000002</v>
      </c>
      <c r="V176" s="219">
        <f>ROUND(E176*U176,2)</f>
        <v>0.08</v>
      </c>
      <c r="W176" s="219"/>
      <c r="X176" s="219" t="s">
        <v>296</v>
      </c>
      <c r="Y176" s="210"/>
      <c r="Z176" s="210"/>
      <c r="AA176" s="210"/>
      <c r="AB176" s="210"/>
      <c r="AC176" s="210"/>
      <c r="AD176" s="210"/>
      <c r="AE176" s="210"/>
      <c r="AF176" s="210"/>
      <c r="AG176" s="210" t="s">
        <v>297</v>
      </c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</row>
    <row r="177" spans="1:60" outlineLevel="1" x14ac:dyDescent="0.2">
      <c r="A177" s="217"/>
      <c r="B177" s="218"/>
      <c r="C177" s="257" t="s">
        <v>299</v>
      </c>
      <c r="D177" s="245"/>
      <c r="E177" s="246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0"/>
      <c r="Z177" s="210"/>
      <c r="AA177" s="210"/>
      <c r="AB177" s="210"/>
      <c r="AC177" s="210"/>
      <c r="AD177" s="210"/>
      <c r="AE177" s="210"/>
      <c r="AF177" s="210"/>
      <c r="AG177" s="210" t="s">
        <v>210</v>
      </c>
      <c r="AH177" s="210">
        <v>0</v>
      </c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</row>
    <row r="178" spans="1:60" outlineLevel="1" x14ac:dyDescent="0.2">
      <c r="A178" s="217"/>
      <c r="B178" s="218"/>
      <c r="C178" s="257" t="s">
        <v>360</v>
      </c>
      <c r="D178" s="245"/>
      <c r="E178" s="246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0"/>
      <c r="Z178" s="210"/>
      <c r="AA178" s="210"/>
      <c r="AB178" s="210"/>
      <c r="AC178" s="210"/>
      <c r="AD178" s="210"/>
      <c r="AE178" s="210"/>
      <c r="AF178" s="210"/>
      <c r="AG178" s="210" t="s">
        <v>210</v>
      </c>
      <c r="AH178" s="210">
        <v>0</v>
      </c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</row>
    <row r="179" spans="1:60" outlineLevel="1" x14ac:dyDescent="0.2">
      <c r="A179" s="217"/>
      <c r="B179" s="218"/>
      <c r="C179" s="257" t="s">
        <v>361</v>
      </c>
      <c r="D179" s="245"/>
      <c r="E179" s="246">
        <v>2.5409999999999999E-2</v>
      </c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0"/>
      <c r="Z179" s="210"/>
      <c r="AA179" s="210"/>
      <c r="AB179" s="210"/>
      <c r="AC179" s="210"/>
      <c r="AD179" s="210"/>
      <c r="AE179" s="210"/>
      <c r="AF179" s="210"/>
      <c r="AG179" s="210" t="s">
        <v>210</v>
      </c>
      <c r="AH179" s="210">
        <v>0</v>
      </c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</row>
    <row r="180" spans="1:60" x14ac:dyDescent="0.2">
      <c r="A180" s="221" t="s">
        <v>159</v>
      </c>
      <c r="B180" s="222" t="s">
        <v>111</v>
      </c>
      <c r="C180" s="238" t="s">
        <v>112</v>
      </c>
      <c r="D180" s="223"/>
      <c r="E180" s="224"/>
      <c r="F180" s="225"/>
      <c r="G180" s="225">
        <f>SUMIF(AG181:AG185,"&lt;&gt;NOR",G181:G185)</f>
        <v>0</v>
      </c>
      <c r="H180" s="225"/>
      <c r="I180" s="225">
        <f>SUM(I181:I185)</f>
        <v>0</v>
      </c>
      <c r="J180" s="225"/>
      <c r="K180" s="225">
        <f>SUM(K181:K185)</f>
        <v>0</v>
      </c>
      <c r="L180" s="225"/>
      <c r="M180" s="225">
        <f>SUM(M181:M185)</f>
        <v>0</v>
      </c>
      <c r="N180" s="225"/>
      <c r="O180" s="225">
        <f>SUM(O181:O185)</f>
        <v>0</v>
      </c>
      <c r="P180" s="225"/>
      <c r="Q180" s="225">
        <f>SUM(Q181:Q185)</f>
        <v>0</v>
      </c>
      <c r="R180" s="225"/>
      <c r="S180" s="225"/>
      <c r="T180" s="226"/>
      <c r="U180" s="220"/>
      <c r="V180" s="220">
        <f>SUM(V181:V185)</f>
        <v>0</v>
      </c>
      <c r="W180" s="220"/>
      <c r="X180" s="220"/>
      <c r="AG180" t="s">
        <v>160</v>
      </c>
    </row>
    <row r="181" spans="1:60" outlineLevel="1" x14ac:dyDescent="0.2">
      <c r="A181" s="227">
        <v>35</v>
      </c>
      <c r="B181" s="228" t="s">
        <v>362</v>
      </c>
      <c r="C181" s="239" t="s">
        <v>363</v>
      </c>
      <c r="D181" s="229" t="s">
        <v>204</v>
      </c>
      <c r="E181" s="230">
        <v>1</v>
      </c>
      <c r="F181" s="231"/>
      <c r="G181" s="232">
        <f>ROUND(E181*F181,2)</f>
        <v>0</v>
      </c>
      <c r="H181" s="231"/>
      <c r="I181" s="232">
        <f>ROUND(E181*H181,2)</f>
        <v>0</v>
      </c>
      <c r="J181" s="231"/>
      <c r="K181" s="232">
        <f>ROUND(E181*J181,2)</f>
        <v>0</v>
      </c>
      <c r="L181" s="232">
        <v>21</v>
      </c>
      <c r="M181" s="232">
        <f>G181*(1+L181/100)</f>
        <v>0</v>
      </c>
      <c r="N181" s="232">
        <v>0</v>
      </c>
      <c r="O181" s="232">
        <f>ROUND(E181*N181,2)</f>
        <v>0</v>
      </c>
      <c r="P181" s="232">
        <v>0</v>
      </c>
      <c r="Q181" s="232">
        <f>ROUND(E181*P181,2)</f>
        <v>0</v>
      </c>
      <c r="R181" s="232"/>
      <c r="S181" s="232" t="s">
        <v>187</v>
      </c>
      <c r="T181" s="233" t="s">
        <v>165</v>
      </c>
      <c r="U181" s="219">
        <v>0</v>
      </c>
      <c r="V181" s="219">
        <f>ROUND(E181*U181,2)</f>
        <v>0</v>
      </c>
      <c r="W181" s="219"/>
      <c r="X181" s="219" t="s">
        <v>207</v>
      </c>
      <c r="Y181" s="210"/>
      <c r="Z181" s="210"/>
      <c r="AA181" s="210"/>
      <c r="AB181" s="210"/>
      <c r="AC181" s="210"/>
      <c r="AD181" s="210"/>
      <c r="AE181" s="210"/>
      <c r="AF181" s="210"/>
      <c r="AG181" s="210" t="s">
        <v>208</v>
      </c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</row>
    <row r="182" spans="1:60" outlineLevel="1" x14ac:dyDescent="0.2">
      <c r="A182" s="217"/>
      <c r="B182" s="218"/>
      <c r="C182" s="257" t="s">
        <v>364</v>
      </c>
      <c r="D182" s="245"/>
      <c r="E182" s="246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19"/>
      <c r="U182" s="219"/>
      <c r="V182" s="219"/>
      <c r="W182" s="219"/>
      <c r="X182" s="219"/>
      <c r="Y182" s="210"/>
      <c r="Z182" s="210"/>
      <c r="AA182" s="210"/>
      <c r="AB182" s="210"/>
      <c r="AC182" s="210"/>
      <c r="AD182" s="210"/>
      <c r="AE182" s="210"/>
      <c r="AF182" s="210"/>
      <c r="AG182" s="210" t="s">
        <v>210</v>
      </c>
      <c r="AH182" s="210">
        <v>0</v>
      </c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  <c r="BH182" s="210"/>
    </row>
    <row r="183" spans="1:60" outlineLevel="1" x14ac:dyDescent="0.2">
      <c r="A183" s="217"/>
      <c r="B183" s="218"/>
      <c r="C183" s="257" t="s">
        <v>365</v>
      </c>
      <c r="D183" s="245"/>
      <c r="E183" s="246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0"/>
      <c r="Z183" s="210"/>
      <c r="AA183" s="210"/>
      <c r="AB183" s="210"/>
      <c r="AC183" s="210"/>
      <c r="AD183" s="210"/>
      <c r="AE183" s="210"/>
      <c r="AF183" s="210"/>
      <c r="AG183" s="210" t="s">
        <v>210</v>
      </c>
      <c r="AH183" s="210">
        <v>0</v>
      </c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10"/>
      <c r="BB183" s="210"/>
      <c r="BC183" s="210"/>
      <c r="BD183" s="210"/>
      <c r="BE183" s="210"/>
      <c r="BF183" s="210"/>
      <c r="BG183" s="210"/>
      <c r="BH183" s="210"/>
    </row>
    <row r="184" spans="1:60" outlineLevel="1" x14ac:dyDescent="0.2">
      <c r="A184" s="217"/>
      <c r="B184" s="218"/>
      <c r="C184" s="257" t="s">
        <v>366</v>
      </c>
      <c r="D184" s="245"/>
      <c r="E184" s="246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0"/>
      <c r="Z184" s="210"/>
      <c r="AA184" s="210"/>
      <c r="AB184" s="210"/>
      <c r="AC184" s="210"/>
      <c r="AD184" s="210"/>
      <c r="AE184" s="210"/>
      <c r="AF184" s="210"/>
      <c r="AG184" s="210" t="s">
        <v>210</v>
      </c>
      <c r="AH184" s="210">
        <v>0</v>
      </c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  <c r="BH184" s="210"/>
    </row>
    <row r="185" spans="1:60" outlineLevel="1" x14ac:dyDescent="0.2">
      <c r="A185" s="217"/>
      <c r="B185" s="218"/>
      <c r="C185" s="257" t="s">
        <v>211</v>
      </c>
      <c r="D185" s="245"/>
      <c r="E185" s="246">
        <v>1</v>
      </c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0"/>
      <c r="Z185" s="210"/>
      <c r="AA185" s="210"/>
      <c r="AB185" s="210"/>
      <c r="AC185" s="210"/>
      <c r="AD185" s="210"/>
      <c r="AE185" s="210"/>
      <c r="AF185" s="210"/>
      <c r="AG185" s="210" t="s">
        <v>210</v>
      </c>
      <c r="AH185" s="210">
        <v>0</v>
      </c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</row>
    <row r="186" spans="1:60" x14ac:dyDescent="0.2">
      <c r="A186" s="221" t="s">
        <v>159</v>
      </c>
      <c r="B186" s="222" t="s">
        <v>113</v>
      </c>
      <c r="C186" s="238" t="s">
        <v>114</v>
      </c>
      <c r="D186" s="223"/>
      <c r="E186" s="224"/>
      <c r="F186" s="225"/>
      <c r="G186" s="225">
        <f>SUMIF(AG187:AG189,"&lt;&gt;NOR",G187:G189)</f>
        <v>0</v>
      </c>
      <c r="H186" s="225"/>
      <c r="I186" s="225">
        <f>SUM(I187:I189)</f>
        <v>0</v>
      </c>
      <c r="J186" s="225"/>
      <c r="K186" s="225">
        <f>SUM(K187:K189)</f>
        <v>0</v>
      </c>
      <c r="L186" s="225"/>
      <c r="M186" s="225">
        <f>SUM(M187:M189)</f>
        <v>0</v>
      </c>
      <c r="N186" s="225"/>
      <c r="O186" s="225">
        <f>SUM(O187:O189)</f>
        <v>0.15</v>
      </c>
      <c r="P186" s="225"/>
      <c r="Q186" s="225">
        <f>SUM(Q187:Q189)</f>
        <v>0</v>
      </c>
      <c r="R186" s="225"/>
      <c r="S186" s="225"/>
      <c r="T186" s="226"/>
      <c r="U186" s="220"/>
      <c r="V186" s="220">
        <f>SUM(V187:V189)</f>
        <v>0</v>
      </c>
      <c r="W186" s="220"/>
      <c r="X186" s="220"/>
      <c r="AG186" t="s">
        <v>160</v>
      </c>
    </row>
    <row r="187" spans="1:60" outlineLevel="1" x14ac:dyDescent="0.2">
      <c r="A187" s="227">
        <v>36</v>
      </c>
      <c r="B187" s="228" t="s">
        <v>367</v>
      </c>
      <c r="C187" s="239" t="s">
        <v>368</v>
      </c>
      <c r="D187" s="229" t="s">
        <v>204</v>
      </c>
      <c r="E187" s="230">
        <v>1</v>
      </c>
      <c r="F187" s="231"/>
      <c r="G187" s="232">
        <f>ROUND(E187*F187,2)</f>
        <v>0</v>
      </c>
      <c r="H187" s="231"/>
      <c r="I187" s="232">
        <f>ROUND(E187*H187,2)</f>
        <v>0</v>
      </c>
      <c r="J187" s="231"/>
      <c r="K187" s="232">
        <f>ROUND(E187*J187,2)</f>
        <v>0</v>
      </c>
      <c r="L187" s="232">
        <v>21</v>
      </c>
      <c r="M187" s="232">
        <f>G187*(1+L187/100)</f>
        <v>0</v>
      </c>
      <c r="N187" s="232">
        <v>0.15</v>
      </c>
      <c r="O187" s="232">
        <f>ROUND(E187*N187,2)</f>
        <v>0.15</v>
      </c>
      <c r="P187" s="232">
        <v>0</v>
      </c>
      <c r="Q187" s="232">
        <f>ROUND(E187*P187,2)</f>
        <v>0</v>
      </c>
      <c r="R187" s="232"/>
      <c r="S187" s="232" t="s">
        <v>187</v>
      </c>
      <c r="T187" s="233" t="s">
        <v>165</v>
      </c>
      <c r="U187" s="219">
        <v>0</v>
      </c>
      <c r="V187" s="219">
        <f>ROUND(E187*U187,2)</f>
        <v>0</v>
      </c>
      <c r="W187" s="219"/>
      <c r="X187" s="219" t="s">
        <v>207</v>
      </c>
      <c r="Y187" s="210"/>
      <c r="Z187" s="210"/>
      <c r="AA187" s="210"/>
      <c r="AB187" s="210"/>
      <c r="AC187" s="210"/>
      <c r="AD187" s="210"/>
      <c r="AE187" s="210"/>
      <c r="AF187" s="210"/>
      <c r="AG187" s="210" t="s">
        <v>208</v>
      </c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10"/>
      <c r="BB187" s="210"/>
      <c r="BC187" s="210"/>
      <c r="BD187" s="210"/>
      <c r="BE187" s="210"/>
      <c r="BF187" s="210"/>
      <c r="BG187" s="210"/>
      <c r="BH187" s="210"/>
    </row>
    <row r="188" spans="1:60" outlineLevel="1" x14ac:dyDescent="0.2">
      <c r="A188" s="217"/>
      <c r="B188" s="218"/>
      <c r="C188" s="257" t="s">
        <v>369</v>
      </c>
      <c r="D188" s="245"/>
      <c r="E188" s="246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0"/>
      <c r="Z188" s="210"/>
      <c r="AA188" s="210"/>
      <c r="AB188" s="210"/>
      <c r="AC188" s="210"/>
      <c r="AD188" s="210"/>
      <c r="AE188" s="210"/>
      <c r="AF188" s="210"/>
      <c r="AG188" s="210" t="s">
        <v>210</v>
      </c>
      <c r="AH188" s="210">
        <v>0</v>
      </c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  <c r="BH188" s="210"/>
    </row>
    <row r="189" spans="1:60" outlineLevel="1" x14ac:dyDescent="0.2">
      <c r="A189" s="217"/>
      <c r="B189" s="218"/>
      <c r="C189" s="257" t="s">
        <v>211</v>
      </c>
      <c r="D189" s="245"/>
      <c r="E189" s="246">
        <v>1</v>
      </c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0"/>
      <c r="Z189" s="210"/>
      <c r="AA189" s="210"/>
      <c r="AB189" s="210"/>
      <c r="AC189" s="210"/>
      <c r="AD189" s="210"/>
      <c r="AE189" s="210"/>
      <c r="AF189" s="210"/>
      <c r="AG189" s="210" t="s">
        <v>210</v>
      </c>
      <c r="AH189" s="210">
        <v>0</v>
      </c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</row>
    <row r="190" spans="1:60" x14ac:dyDescent="0.2">
      <c r="A190" s="221" t="s">
        <v>159</v>
      </c>
      <c r="B190" s="222" t="s">
        <v>115</v>
      </c>
      <c r="C190" s="238" t="s">
        <v>116</v>
      </c>
      <c r="D190" s="223"/>
      <c r="E190" s="224"/>
      <c r="F190" s="225"/>
      <c r="G190" s="225">
        <f>SUMIF(AG191:AG193,"&lt;&gt;NOR",G191:G193)</f>
        <v>0</v>
      </c>
      <c r="H190" s="225"/>
      <c r="I190" s="225">
        <f>SUM(I191:I193)</f>
        <v>0</v>
      </c>
      <c r="J190" s="225"/>
      <c r="K190" s="225">
        <f>SUM(K191:K193)</f>
        <v>0</v>
      </c>
      <c r="L190" s="225"/>
      <c r="M190" s="225">
        <f>SUM(M191:M193)</f>
        <v>0</v>
      </c>
      <c r="N190" s="225"/>
      <c r="O190" s="225">
        <f>SUM(O191:O193)</f>
        <v>0</v>
      </c>
      <c r="P190" s="225"/>
      <c r="Q190" s="225">
        <f>SUM(Q191:Q193)</f>
        <v>0</v>
      </c>
      <c r="R190" s="225"/>
      <c r="S190" s="225"/>
      <c r="T190" s="226"/>
      <c r="U190" s="220"/>
      <c r="V190" s="220">
        <f>SUM(V191:V193)</f>
        <v>0</v>
      </c>
      <c r="W190" s="220"/>
      <c r="X190" s="220"/>
      <c r="AG190" t="s">
        <v>160</v>
      </c>
    </row>
    <row r="191" spans="1:60" outlineLevel="1" x14ac:dyDescent="0.2">
      <c r="A191" s="227">
        <v>37</v>
      </c>
      <c r="B191" s="228" t="s">
        <v>370</v>
      </c>
      <c r="C191" s="239" t="s">
        <v>371</v>
      </c>
      <c r="D191" s="229" t="s">
        <v>204</v>
      </c>
      <c r="E191" s="230">
        <v>1</v>
      </c>
      <c r="F191" s="231"/>
      <c r="G191" s="232">
        <f>ROUND(E191*F191,2)</f>
        <v>0</v>
      </c>
      <c r="H191" s="231"/>
      <c r="I191" s="232">
        <f>ROUND(E191*H191,2)</f>
        <v>0</v>
      </c>
      <c r="J191" s="231"/>
      <c r="K191" s="232">
        <f>ROUND(E191*J191,2)</f>
        <v>0</v>
      </c>
      <c r="L191" s="232">
        <v>21</v>
      </c>
      <c r="M191" s="232">
        <f>G191*(1+L191/100)</f>
        <v>0</v>
      </c>
      <c r="N191" s="232">
        <v>0</v>
      </c>
      <c r="O191" s="232">
        <f>ROUND(E191*N191,2)</f>
        <v>0</v>
      </c>
      <c r="P191" s="232">
        <v>0</v>
      </c>
      <c r="Q191" s="232">
        <f>ROUND(E191*P191,2)</f>
        <v>0</v>
      </c>
      <c r="R191" s="232"/>
      <c r="S191" s="232" t="s">
        <v>187</v>
      </c>
      <c r="T191" s="233" t="s">
        <v>165</v>
      </c>
      <c r="U191" s="219">
        <v>0</v>
      </c>
      <c r="V191" s="219">
        <f>ROUND(E191*U191,2)</f>
        <v>0</v>
      </c>
      <c r="W191" s="219"/>
      <c r="X191" s="219" t="s">
        <v>207</v>
      </c>
      <c r="Y191" s="210"/>
      <c r="Z191" s="210"/>
      <c r="AA191" s="210"/>
      <c r="AB191" s="210"/>
      <c r="AC191" s="210"/>
      <c r="AD191" s="210"/>
      <c r="AE191" s="210"/>
      <c r="AF191" s="210"/>
      <c r="AG191" s="210" t="s">
        <v>208</v>
      </c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</row>
    <row r="192" spans="1:60" outlineLevel="1" x14ac:dyDescent="0.2">
      <c r="A192" s="217"/>
      <c r="B192" s="218"/>
      <c r="C192" s="257" t="s">
        <v>372</v>
      </c>
      <c r="D192" s="245"/>
      <c r="E192" s="246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0"/>
      <c r="Z192" s="210"/>
      <c r="AA192" s="210"/>
      <c r="AB192" s="210"/>
      <c r="AC192" s="210"/>
      <c r="AD192" s="210"/>
      <c r="AE192" s="210"/>
      <c r="AF192" s="210"/>
      <c r="AG192" s="210" t="s">
        <v>210</v>
      </c>
      <c r="AH192" s="210">
        <v>0</v>
      </c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</row>
    <row r="193" spans="1:60" outlineLevel="1" x14ac:dyDescent="0.2">
      <c r="A193" s="217"/>
      <c r="B193" s="218"/>
      <c r="C193" s="257" t="s">
        <v>211</v>
      </c>
      <c r="D193" s="245"/>
      <c r="E193" s="246">
        <v>1</v>
      </c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10"/>
      <c r="Z193" s="210"/>
      <c r="AA193" s="210"/>
      <c r="AB193" s="210"/>
      <c r="AC193" s="210"/>
      <c r="AD193" s="210"/>
      <c r="AE193" s="210"/>
      <c r="AF193" s="210"/>
      <c r="AG193" s="210" t="s">
        <v>210</v>
      </c>
      <c r="AH193" s="210">
        <v>0</v>
      </c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</row>
    <row r="194" spans="1:60" x14ac:dyDescent="0.2">
      <c r="A194" s="221" t="s">
        <v>159</v>
      </c>
      <c r="B194" s="222" t="s">
        <v>117</v>
      </c>
      <c r="C194" s="238" t="s">
        <v>118</v>
      </c>
      <c r="D194" s="223"/>
      <c r="E194" s="224"/>
      <c r="F194" s="225"/>
      <c r="G194" s="225">
        <f>SUMIF(AG195:AG254,"&lt;&gt;NOR",G195:G254)</f>
        <v>0</v>
      </c>
      <c r="H194" s="225"/>
      <c r="I194" s="225">
        <f>SUM(I195:I254)</f>
        <v>0</v>
      </c>
      <c r="J194" s="225"/>
      <c r="K194" s="225">
        <f>SUM(K195:K254)</f>
        <v>0</v>
      </c>
      <c r="L194" s="225"/>
      <c r="M194" s="225">
        <f>SUM(M195:M254)</f>
        <v>0</v>
      </c>
      <c r="N194" s="225"/>
      <c r="O194" s="225">
        <f>SUM(O195:O254)</f>
        <v>0.19</v>
      </c>
      <c r="P194" s="225"/>
      <c r="Q194" s="225">
        <f>SUM(Q195:Q254)</f>
        <v>0</v>
      </c>
      <c r="R194" s="225"/>
      <c r="S194" s="225"/>
      <c r="T194" s="226"/>
      <c r="U194" s="220"/>
      <c r="V194" s="220">
        <f>SUM(V195:V254)</f>
        <v>11.25</v>
      </c>
      <c r="W194" s="220"/>
      <c r="X194" s="220"/>
      <c r="AG194" t="s">
        <v>160</v>
      </c>
    </row>
    <row r="195" spans="1:60" outlineLevel="1" x14ac:dyDescent="0.2">
      <c r="A195" s="227">
        <v>38</v>
      </c>
      <c r="B195" s="228" t="s">
        <v>373</v>
      </c>
      <c r="C195" s="239" t="s">
        <v>374</v>
      </c>
      <c r="D195" s="229" t="s">
        <v>214</v>
      </c>
      <c r="E195" s="230">
        <v>12.34</v>
      </c>
      <c r="F195" s="231"/>
      <c r="G195" s="232">
        <f>ROUND(E195*F195,2)</f>
        <v>0</v>
      </c>
      <c r="H195" s="231"/>
      <c r="I195" s="232">
        <f>ROUND(E195*H195,2)</f>
        <v>0</v>
      </c>
      <c r="J195" s="231"/>
      <c r="K195" s="232">
        <f>ROUND(E195*J195,2)</f>
        <v>0</v>
      </c>
      <c r="L195" s="232">
        <v>21</v>
      </c>
      <c r="M195" s="232">
        <f>G195*(1+L195/100)</f>
        <v>0</v>
      </c>
      <c r="N195" s="232">
        <v>0</v>
      </c>
      <c r="O195" s="232">
        <f>ROUND(E195*N195,2)</f>
        <v>0</v>
      </c>
      <c r="P195" s="232">
        <v>0</v>
      </c>
      <c r="Q195" s="232">
        <f>ROUND(E195*P195,2)</f>
        <v>0</v>
      </c>
      <c r="R195" s="232" t="s">
        <v>375</v>
      </c>
      <c r="S195" s="232" t="s">
        <v>164</v>
      </c>
      <c r="T195" s="233" t="s">
        <v>206</v>
      </c>
      <c r="U195" s="219">
        <v>0.14699999999999999</v>
      </c>
      <c r="V195" s="219">
        <f>ROUND(E195*U195,2)</f>
        <v>1.81</v>
      </c>
      <c r="W195" s="219"/>
      <c r="X195" s="219" t="s">
        <v>207</v>
      </c>
      <c r="Y195" s="210"/>
      <c r="Z195" s="210"/>
      <c r="AA195" s="210"/>
      <c r="AB195" s="210"/>
      <c r="AC195" s="210"/>
      <c r="AD195" s="210"/>
      <c r="AE195" s="210"/>
      <c r="AF195" s="210"/>
      <c r="AG195" s="210" t="s">
        <v>305</v>
      </c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  <c r="BH195" s="210"/>
    </row>
    <row r="196" spans="1:60" outlineLevel="1" x14ac:dyDescent="0.2">
      <c r="A196" s="217"/>
      <c r="B196" s="218"/>
      <c r="C196" s="258" t="s">
        <v>376</v>
      </c>
      <c r="D196" s="249"/>
      <c r="E196" s="249"/>
      <c r="F196" s="249"/>
      <c r="G196" s="24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0"/>
      <c r="Z196" s="210"/>
      <c r="AA196" s="210"/>
      <c r="AB196" s="210"/>
      <c r="AC196" s="210"/>
      <c r="AD196" s="210"/>
      <c r="AE196" s="210"/>
      <c r="AF196" s="210"/>
      <c r="AG196" s="210" t="s">
        <v>223</v>
      </c>
      <c r="AH196" s="210"/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  <c r="BH196" s="210"/>
    </row>
    <row r="197" spans="1:60" outlineLevel="1" x14ac:dyDescent="0.2">
      <c r="A197" s="217"/>
      <c r="B197" s="218"/>
      <c r="C197" s="257" t="s">
        <v>225</v>
      </c>
      <c r="D197" s="245"/>
      <c r="E197" s="246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0"/>
      <c r="Z197" s="210"/>
      <c r="AA197" s="210"/>
      <c r="AB197" s="210"/>
      <c r="AC197" s="210"/>
      <c r="AD197" s="210"/>
      <c r="AE197" s="210"/>
      <c r="AF197" s="210"/>
      <c r="AG197" s="210" t="s">
        <v>210</v>
      </c>
      <c r="AH197" s="210">
        <v>0</v>
      </c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</row>
    <row r="198" spans="1:60" outlineLevel="1" x14ac:dyDescent="0.2">
      <c r="A198" s="217"/>
      <c r="B198" s="218"/>
      <c r="C198" s="257" t="s">
        <v>377</v>
      </c>
      <c r="D198" s="245"/>
      <c r="E198" s="246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0"/>
      <c r="Z198" s="210"/>
      <c r="AA198" s="210"/>
      <c r="AB198" s="210"/>
      <c r="AC198" s="210"/>
      <c r="AD198" s="210"/>
      <c r="AE198" s="210"/>
      <c r="AF198" s="210"/>
      <c r="AG198" s="210" t="s">
        <v>210</v>
      </c>
      <c r="AH198" s="210">
        <v>0</v>
      </c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</row>
    <row r="199" spans="1:60" outlineLevel="1" x14ac:dyDescent="0.2">
      <c r="A199" s="217"/>
      <c r="B199" s="218"/>
      <c r="C199" s="257" t="s">
        <v>216</v>
      </c>
      <c r="D199" s="245"/>
      <c r="E199" s="246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0"/>
      <c r="Z199" s="210"/>
      <c r="AA199" s="210"/>
      <c r="AB199" s="210"/>
      <c r="AC199" s="210"/>
      <c r="AD199" s="210"/>
      <c r="AE199" s="210"/>
      <c r="AF199" s="210"/>
      <c r="AG199" s="210" t="s">
        <v>210</v>
      </c>
      <c r="AH199" s="210">
        <v>0</v>
      </c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</row>
    <row r="200" spans="1:60" outlineLevel="1" x14ac:dyDescent="0.2">
      <c r="A200" s="217"/>
      <c r="B200" s="218"/>
      <c r="C200" s="257" t="s">
        <v>217</v>
      </c>
      <c r="D200" s="245"/>
      <c r="E200" s="246">
        <v>12.34</v>
      </c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0"/>
      <c r="Z200" s="210"/>
      <c r="AA200" s="210"/>
      <c r="AB200" s="210"/>
      <c r="AC200" s="210"/>
      <c r="AD200" s="210"/>
      <c r="AE200" s="210"/>
      <c r="AF200" s="210"/>
      <c r="AG200" s="210" t="s">
        <v>210</v>
      </c>
      <c r="AH200" s="210">
        <v>0</v>
      </c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  <c r="BH200" s="210"/>
    </row>
    <row r="201" spans="1:60" outlineLevel="1" x14ac:dyDescent="0.2">
      <c r="A201" s="227">
        <v>39</v>
      </c>
      <c r="B201" s="228" t="s">
        <v>378</v>
      </c>
      <c r="C201" s="239" t="s">
        <v>379</v>
      </c>
      <c r="D201" s="229" t="s">
        <v>214</v>
      </c>
      <c r="E201" s="230">
        <v>12.34</v>
      </c>
      <c r="F201" s="231"/>
      <c r="G201" s="232">
        <f>ROUND(E201*F201,2)</f>
        <v>0</v>
      </c>
      <c r="H201" s="231"/>
      <c r="I201" s="232">
        <f>ROUND(E201*H201,2)</f>
        <v>0</v>
      </c>
      <c r="J201" s="231"/>
      <c r="K201" s="232">
        <f>ROUND(E201*J201,2)</f>
        <v>0</v>
      </c>
      <c r="L201" s="232">
        <v>21</v>
      </c>
      <c r="M201" s="232">
        <f>G201*(1+L201/100)</f>
        <v>0</v>
      </c>
      <c r="N201" s="232">
        <v>0</v>
      </c>
      <c r="O201" s="232">
        <f>ROUND(E201*N201,2)</f>
        <v>0</v>
      </c>
      <c r="P201" s="232">
        <v>0</v>
      </c>
      <c r="Q201" s="232">
        <f>ROUND(E201*P201,2)</f>
        <v>0</v>
      </c>
      <c r="R201" s="232" t="s">
        <v>375</v>
      </c>
      <c r="S201" s="232" t="s">
        <v>164</v>
      </c>
      <c r="T201" s="233" t="s">
        <v>206</v>
      </c>
      <c r="U201" s="219">
        <v>4.5999999999999999E-2</v>
      </c>
      <c r="V201" s="219">
        <f>ROUND(E201*U201,2)</f>
        <v>0.56999999999999995</v>
      </c>
      <c r="W201" s="219"/>
      <c r="X201" s="219" t="s">
        <v>207</v>
      </c>
      <c r="Y201" s="210"/>
      <c r="Z201" s="210"/>
      <c r="AA201" s="210"/>
      <c r="AB201" s="210"/>
      <c r="AC201" s="210"/>
      <c r="AD201" s="210"/>
      <c r="AE201" s="210"/>
      <c r="AF201" s="210"/>
      <c r="AG201" s="210" t="s">
        <v>305</v>
      </c>
      <c r="AH201" s="210"/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  <c r="BH201" s="210"/>
    </row>
    <row r="202" spans="1:60" outlineLevel="1" x14ac:dyDescent="0.2">
      <c r="A202" s="217"/>
      <c r="B202" s="218"/>
      <c r="C202" s="258" t="s">
        <v>376</v>
      </c>
      <c r="D202" s="249"/>
      <c r="E202" s="249"/>
      <c r="F202" s="249"/>
      <c r="G202" s="24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0"/>
      <c r="Z202" s="210"/>
      <c r="AA202" s="210"/>
      <c r="AB202" s="210"/>
      <c r="AC202" s="210"/>
      <c r="AD202" s="210"/>
      <c r="AE202" s="210"/>
      <c r="AF202" s="210"/>
      <c r="AG202" s="210" t="s">
        <v>223</v>
      </c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0"/>
      <c r="BF202" s="210"/>
      <c r="BG202" s="210"/>
      <c r="BH202" s="210"/>
    </row>
    <row r="203" spans="1:60" outlineLevel="1" x14ac:dyDescent="0.2">
      <c r="A203" s="217"/>
      <c r="B203" s="218"/>
      <c r="C203" s="257" t="s">
        <v>225</v>
      </c>
      <c r="D203" s="245"/>
      <c r="E203" s="246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0"/>
      <c r="Z203" s="210"/>
      <c r="AA203" s="210"/>
      <c r="AB203" s="210"/>
      <c r="AC203" s="210"/>
      <c r="AD203" s="210"/>
      <c r="AE203" s="210"/>
      <c r="AF203" s="210"/>
      <c r="AG203" s="210" t="s">
        <v>210</v>
      </c>
      <c r="AH203" s="210">
        <v>0</v>
      </c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</row>
    <row r="204" spans="1:60" outlineLevel="1" x14ac:dyDescent="0.2">
      <c r="A204" s="217"/>
      <c r="B204" s="218"/>
      <c r="C204" s="257" t="s">
        <v>377</v>
      </c>
      <c r="D204" s="245"/>
      <c r="E204" s="246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0"/>
      <c r="Z204" s="210"/>
      <c r="AA204" s="210"/>
      <c r="AB204" s="210"/>
      <c r="AC204" s="210"/>
      <c r="AD204" s="210"/>
      <c r="AE204" s="210"/>
      <c r="AF204" s="210"/>
      <c r="AG204" s="210" t="s">
        <v>210</v>
      </c>
      <c r="AH204" s="210">
        <v>0</v>
      </c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  <c r="BH204" s="210"/>
    </row>
    <row r="205" spans="1:60" outlineLevel="1" x14ac:dyDescent="0.2">
      <c r="A205" s="217"/>
      <c r="B205" s="218"/>
      <c r="C205" s="257" t="s">
        <v>216</v>
      </c>
      <c r="D205" s="245"/>
      <c r="E205" s="246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0"/>
      <c r="Z205" s="210"/>
      <c r="AA205" s="210"/>
      <c r="AB205" s="210"/>
      <c r="AC205" s="210"/>
      <c r="AD205" s="210"/>
      <c r="AE205" s="210"/>
      <c r="AF205" s="210"/>
      <c r="AG205" s="210" t="s">
        <v>210</v>
      </c>
      <c r="AH205" s="210">
        <v>0</v>
      </c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  <c r="AU205" s="210"/>
      <c r="AV205" s="210"/>
      <c r="AW205" s="210"/>
      <c r="AX205" s="210"/>
      <c r="AY205" s="210"/>
      <c r="AZ205" s="210"/>
      <c r="BA205" s="210"/>
      <c r="BB205" s="210"/>
      <c r="BC205" s="210"/>
      <c r="BD205" s="210"/>
      <c r="BE205" s="210"/>
      <c r="BF205" s="210"/>
      <c r="BG205" s="210"/>
      <c r="BH205" s="210"/>
    </row>
    <row r="206" spans="1:60" outlineLevel="1" x14ac:dyDescent="0.2">
      <c r="A206" s="217"/>
      <c r="B206" s="218"/>
      <c r="C206" s="257" t="s">
        <v>217</v>
      </c>
      <c r="D206" s="245"/>
      <c r="E206" s="246">
        <v>12.34</v>
      </c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0"/>
      <c r="Z206" s="210"/>
      <c r="AA206" s="210"/>
      <c r="AB206" s="210"/>
      <c r="AC206" s="210"/>
      <c r="AD206" s="210"/>
      <c r="AE206" s="210"/>
      <c r="AF206" s="210"/>
      <c r="AG206" s="210" t="s">
        <v>210</v>
      </c>
      <c r="AH206" s="210">
        <v>0</v>
      </c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  <c r="BH206" s="210"/>
    </row>
    <row r="207" spans="1:60" ht="22.5" outlineLevel="1" x14ac:dyDescent="0.2">
      <c r="A207" s="227">
        <v>40</v>
      </c>
      <c r="B207" s="228" t="s">
        <v>380</v>
      </c>
      <c r="C207" s="239" t="s">
        <v>381</v>
      </c>
      <c r="D207" s="229" t="s">
        <v>231</v>
      </c>
      <c r="E207" s="230">
        <v>14.31</v>
      </c>
      <c r="F207" s="231"/>
      <c r="G207" s="232">
        <f>ROUND(E207*F207,2)</f>
        <v>0</v>
      </c>
      <c r="H207" s="231"/>
      <c r="I207" s="232">
        <f>ROUND(E207*H207,2)</f>
        <v>0</v>
      </c>
      <c r="J207" s="231"/>
      <c r="K207" s="232">
        <f>ROUND(E207*J207,2)</f>
        <v>0</v>
      </c>
      <c r="L207" s="232">
        <v>21</v>
      </c>
      <c r="M207" s="232">
        <f>G207*(1+L207/100)</f>
        <v>0</v>
      </c>
      <c r="N207" s="232">
        <v>2.0000000000000002E-5</v>
      </c>
      <c r="O207" s="232">
        <f>ROUND(E207*N207,2)</f>
        <v>0</v>
      </c>
      <c r="P207" s="232">
        <v>0</v>
      </c>
      <c r="Q207" s="232">
        <f>ROUND(E207*P207,2)</f>
        <v>0</v>
      </c>
      <c r="R207" s="232" t="s">
        <v>375</v>
      </c>
      <c r="S207" s="232" t="s">
        <v>164</v>
      </c>
      <c r="T207" s="233" t="s">
        <v>206</v>
      </c>
      <c r="U207" s="219">
        <v>8.7999999999999995E-2</v>
      </c>
      <c r="V207" s="219">
        <f>ROUND(E207*U207,2)</f>
        <v>1.26</v>
      </c>
      <c r="W207" s="219"/>
      <c r="X207" s="219" t="s">
        <v>207</v>
      </c>
      <c r="Y207" s="210"/>
      <c r="Z207" s="210"/>
      <c r="AA207" s="210"/>
      <c r="AB207" s="210"/>
      <c r="AC207" s="210"/>
      <c r="AD207" s="210"/>
      <c r="AE207" s="210"/>
      <c r="AF207" s="210"/>
      <c r="AG207" s="210" t="s">
        <v>305</v>
      </c>
      <c r="AH207" s="210"/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0"/>
      <c r="BF207" s="210"/>
      <c r="BG207" s="210"/>
      <c r="BH207" s="210"/>
    </row>
    <row r="208" spans="1:60" outlineLevel="1" x14ac:dyDescent="0.2">
      <c r="A208" s="217"/>
      <c r="B208" s="218"/>
      <c r="C208" s="257" t="s">
        <v>382</v>
      </c>
      <c r="D208" s="245"/>
      <c r="E208" s="246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0"/>
      <c r="Z208" s="210"/>
      <c r="AA208" s="210"/>
      <c r="AB208" s="210"/>
      <c r="AC208" s="210"/>
      <c r="AD208" s="210"/>
      <c r="AE208" s="210"/>
      <c r="AF208" s="210"/>
      <c r="AG208" s="210" t="s">
        <v>210</v>
      </c>
      <c r="AH208" s="210">
        <v>0</v>
      </c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  <c r="BH208" s="210"/>
    </row>
    <row r="209" spans="1:60" outlineLevel="1" x14ac:dyDescent="0.2">
      <c r="A209" s="217"/>
      <c r="B209" s="218"/>
      <c r="C209" s="257" t="s">
        <v>216</v>
      </c>
      <c r="D209" s="245"/>
      <c r="E209" s="246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0"/>
      <c r="Z209" s="210"/>
      <c r="AA209" s="210"/>
      <c r="AB209" s="210"/>
      <c r="AC209" s="210"/>
      <c r="AD209" s="210"/>
      <c r="AE209" s="210"/>
      <c r="AF209" s="210"/>
      <c r="AG209" s="210" t="s">
        <v>210</v>
      </c>
      <c r="AH209" s="210">
        <v>0</v>
      </c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0"/>
      <c r="BF209" s="210"/>
      <c r="BG209" s="210"/>
      <c r="BH209" s="210"/>
    </row>
    <row r="210" spans="1:60" outlineLevel="1" x14ac:dyDescent="0.2">
      <c r="A210" s="217"/>
      <c r="B210" s="218"/>
      <c r="C210" s="257" t="s">
        <v>315</v>
      </c>
      <c r="D210" s="245"/>
      <c r="E210" s="246">
        <v>14.31</v>
      </c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19"/>
      <c r="U210" s="219"/>
      <c r="V210" s="219"/>
      <c r="W210" s="219"/>
      <c r="X210" s="219"/>
      <c r="Y210" s="210"/>
      <c r="Z210" s="210"/>
      <c r="AA210" s="210"/>
      <c r="AB210" s="210"/>
      <c r="AC210" s="210"/>
      <c r="AD210" s="210"/>
      <c r="AE210" s="210"/>
      <c r="AF210" s="210"/>
      <c r="AG210" s="210" t="s">
        <v>210</v>
      </c>
      <c r="AH210" s="210">
        <v>0</v>
      </c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  <c r="BH210" s="210"/>
    </row>
    <row r="211" spans="1:60" ht="22.5" outlineLevel="1" x14ac:dyDescent="0.2">
      <c r="A211" s="227">
        <v>41</v>
      </c>
      <c r="B211" s="228" t="s">
        <v>383</v>
      </c>
      <c r="C211" s="239" t="s">
        <v>384</v>
      </c>
      <c r="D211" s="229" t="s">
        <v>231</v>
      </c>
      <c r="E211" s="230">
        <v>14.31</v>
      </c>
      <c r="F211" s="231"/>
      <c r="G211" s="232">
        <f>ROUND(E211*F211,2)</f>
        <v>0</v>
      </c>
      <c r="H211" s="231"/>
      <c r="I211" s="232">
        <f>ROUND(E211*H211,2)</f>
        <v>0</v>
      </c>
      <c r="J211" s="231"/>
      <c r="K211" s="232">
        <f>ROUND(E211*J211,2)</f>
        <v>0</v>
      </c>
      <c r="L211" s="232">
        <v>21</v>
      </c>
      <c r="M211" s="232">
        <f>G211*(1+L211/100)</f>
        <v>0</v>
      </c>
      <c r="N211" s="232">
        <v>1.0000000000000001E-5</v>
      </c>
      <c r="O211" s="232">
        <f>ROUND(E211*N211,2)</f>
        <v>0</v>
      </c>
      <c r="P211" s="232">
        <v>0</v>
      </c>
      <c r="Q211" s="232">
        <f>ROUND(E211*P211,2)</f>
        <v>0</v>
      </c>
      <c r="R211" s="232" t="s">
        <v>375</v>
      </c>
      <c r="S211" s="232" t="s">
        <v>164</v>
      </c>
      <c r="T211" s="233" t="s">
        <v>206</v>
      </c>
      <c r="U211" s="219">
        <v>0.218</v>
      </c>
      <c r="V211" s="219">
        <f>ROUND(E211*U211,2)</f>
        <v>3.12</v>
      </c>
      <c r="W211" s="219"/>
      <c r="X211" s="219" t="s">
        <v>207</v>
      </c>
      <c r="Y211" s="210"/>
      <c r="Z211" s="210"/>
      <c r="AA211" s="210"/>
      <c r="AB211" s="210"/>
      <c r="AC211" s="210"/>
      <c r="AD211" s="210"/>
      <c r="AE211" s="210"/>
      <c r="AF211" s="210"/>
      <c r="AG211" s="210" t="s">
        <v>305</v>
      </c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0"/>
      <c r="BF211" s="210"/>
      <c r="BG211" s="210"/>
      <c r="BH211" s="210"/>
    </row>
    <row r="212" spans="1:60" outlineLevel="1" x14ac:dyDescent="0.2">
      <c r="A212" s="217"/>
      <c r="B212" s="218"/>
      <c r="C212" s="257" t="s">
        <v>382</v>
      </c>
      <c r="D212" s="245"/>
      <c r="E212" s="246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0"/>
      <c r="Z212" s="210"/>
      <c r="AA212" s="210"/>
      <c r="AB212" s="210"/>
      <c r="AC212" s="210"/>
      <c r="AD212" s="210"/>
      <c r="AE212" s="210"/>
      <c r="AF212" s="210"/>
      <c r="AG212" s="210" t="s">
        <v>210</v>
      </c>
      <c r="AH212" s="210">
        <v>0</v>
      </c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</row>
    <row r="213" spans="1:60" outlineLevel="1" x14ac:dyDescent="0.2">
      <c r="A213" s="217"/>
      <c r="B213" s="218"/>
      <c r="C213" s="257" t="s">
        <v>216</v>
      </c>
      <c r="D213" s="245"/>
      <c r="E213" s="246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0"/>
      <c r="Z213" s="210"/>
      <c r="AA213" s="210"/>
      <c r="AB213" s="210"/>
      <c r="AC213" s="210"/>
      <c r="AD213" s="210"/>
      <c r="AE213" s="210"/>
      <c r="AF213" s="210"/>
      <c r="AG213" s="210" t="s">
        <v>210</v>
      </c>
      <c r="AH213" s="210">
        <v>0</v>
      </c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0"/>
      <c r="AU213" s="210"/>
      <c r="AV213" s="210"/>
      <c r="AW213" s="210"/>
      <c r="AX213" s="210"/>
      <c r="AY213" s="210"/>
      <c r="AZ213" s="210"/>
      <c r="BA213" s="210"/>
      <c r="BB213" s="210"/>
      <c r="BC213" s="210"/>
      <c r="BD213" s="210"/>
      <c r="BE213" s="210"/>
      <c r="BF213" s="210"/>
      <c r="BG213" s="210"/>
      <c r="BH213" s="210"/>
    </row>
    <row r="214" spans="1:60" outlineLevel="1" x14ac:dyDescent="0.2">
      <c r="A214" s="217"/>
      <c r="B214" s="218"/>
      <c r="C214" s="257" t="s">
        <v>315</v>
      </c>
      <c r="D214" s="245"/>
      <c r="E214" s="246">
        <v>14.31</v>
      </c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0"/>
      <c r="Z214" s="210"/>
      <c r="AA214" s="210"/>
      <c r="AB214" s="210"/>
      <c r="AC214" s="210"/>
      <c r="AD214" s="210"/>
      <c r="AE214" s="210"/>
      <c r="AF214" s="210"/>
      <c r="AG214" s="210" t="s">
        <v>210</v>
      </c>
      <c r="AH214" s="210">
        <v>0</v>
      </c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210"/>
      <c r="AZ214" s="210"/>
      <c r="BA214" s="210"/>
      <c r="BB214" s="210"/>
      <c r="BC214" s="210"/>
      <c r="BD214" s="210"/>
      <c r="BE214" s="210"/>
      <c r="BF214" s="210"/>
      <c r="BG214" s="210"/>
      <c r="BH214" s="210"/>
    </row>
    <row r="215" spans="1:60" ht="22.5" outlineLevel="1" x14ac:dyDescent="0.2">
      <c r="A215" s="227">
        <v>42</v>
      </c>
      <c r="B215" s="228" t="s">
        <v>385</v>
      </c>
      <c r="C215" s="239" t="s">
        <v>386</v>
      </c>
      <c r="D215" s="229" t="s">
        <v>214</v>
      </c>
      <c r="E215" s="230">
        <v>12.34</v>
      </c>
      <c r="F215" s="231"/>
      <c r="G215" s="232">
        <f>ROUND(E215*F215,2)</f>
        <v>0</v>
      </c>
      <c r="H215" s="231"/>
      <c r="I215" s="232">
        <f>ROUND(E215*H215,2)</f>
        <v>0</v>
      </c>
      <c r="J215" s="231"/>
      <c r="K215" s="232">
        <f>ROUND(E215*J215,2)</f>
        <v>0</v>
      </c>
      <c r="L215" s="232">
        <v>21</v>
      </c>
      <c r="M215" s="232">
        <f>G215*(1+L215/100)</f>
        <v>0</v>
      </c>
      <c r="N215" s="232">
        <v>2.9999999999999997E-4</v>
      </c>
      <c r="O215" s="232">
        <f>ROUND(E215*N215,2)</f>
        <v>0</v>
      </c>
      <c r="P215" s="232">
        <v>0</v>
      </c>
      <c r="Q215" s="232">
        <f>ROUND(E215*P215,2)</f>
        <v>0</v>
      </c>
      <c r="R215" s="232" t="s">
        <v>375</v>
      </c>
      <c r="S215" s="232" t="s">
        <v>164</v>
      </c>
      <c r="T215" s="233" t="s">
        <v>206</v>
      </c>
      <c r="U215" s="219">
        <v>0.34720000000000001</v>
      </c>
      <c r="V215" s="219">
        <f>ROUND(E215*U215,2)</f>
        <v>4.28</v>
      </c>
      <c r="W215" s="219"/>
      <c r="X215" s="219" t="s">
        <v>207</v>
      </c>
      <c r="Y215" s="210"/>
      <c r="Z215" s="210"/>
      <c r="AA215" s="210"/>
      <c r="AB215" s="210"/>
      <c r="AC215" s="210"/>
      <c r="AD215" s="210"/>
      <c r="AE215" s="210"/>
      <c r="AF215" s="210"/>
      <c r="AG215" s="210" t="s">
        <v>305</v>
      </c>
      <c r="AH215" s="210"/>
      <c r="AI215" s="210"/>
      <c r="AJ215" s="210"/>
      <c r="AK215" s="210"/>
      <c r="AL215" s="210"/>
      <c r="AM215" s="210"/>
      <c r="AN215" s="210"/>
      <c r="AO215" s="210"/>
      <c r="AP215" s="210"/>
      <c r="AQ215" s="210"/>
      <c r="AR215" s="210"/>
      <c r="AS215" s="210"/>
      <c r="AT215" s="210"/>
      <c r="AU215" s="210"/>
      <c r="AV215" s="210"/>
      <c r="AW215" s="210"/>
      <c r="AX215" s="210"/>
      <c r="AY215" s="210"/>
      <c r="AZ215" s="210"/>
      <c r="BA215" s="210"/>
      <c r="BB215" s="210"/>
      <c r="BC215" s="210"/>
      <c r="BD215" s="210"/>
      <c r="BE215" s="210"/>
      <c r="BF215" s="210"/>
      <c r="BG215" s="210"/>
      <c r="BH215" s="210"/>
    </row>
    <row r="216" spans="1:60" outlineLevel="1" x14ac:dyDescent="0.2">
      <c r="A216" s="217"/>
      <c r="B216" s="218"/>
      <c r="C216" s="257" t="s">
        <v>225</v>
      </c>
      <c r="D216" s="245"/>
      <c r="E216" s="246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0"/>
      <c r="Z216" s="210"/>
      <c r="AA216" s="210"/>
      <c r="AB216" s="210"/>
      <c r="AC216" s="210"/>
      <c r="AD216" s="210"/>
      <c r="AE216" s="210"/>
      <c r="AF216" s="210"/>
      <c r="AG216" s="210" t="s">
        <v>210</v>
      </c>
      <c r="AH216" s="210">
        <v>0</v>
      </c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0"/>
      <c r="BF216" s="210"/>
      <c r="BG216" s="210"/>
      <c r="BH216" s="210"/>
    </row>
    <row r="217" spans="1:60" outlineLevel="1" x14ac:dyDescent="0.2">
      <c r="A217" s="217"/>
      <c r="B217" s="218"/>
      <c r="C217" s="257" t="s">
        <v>377</v>
      </c>
      <c r="D217" s="245"/>
      <c r="E217" s="246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0"/>
      <c r="Z217" s="210"/>
      <c r="AA217" s="210"/>
      <c r="AB217" s="210"/>
      <c r="AC217" s="210"/>
      <c r="AD217" s="210"/>
      <c r="AE217" s="210"/>
      <c r="AF217" s="210"/>
      <c r="AG217" s="210" t="s">
        <v>210</v>
      </c>
      <c r="AH217" s="210">
        <v>0</v>
      </c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0"/>
      <c r="AU217" s="210"/>
      <c r="AV217" s="210"/>
      <c r="AW217" s="210"/>
      <c r="AX217" s="210"/>
      <c r="AY217" s="210"/>
      <c r="AZ217" s="210"/>
      <c r="BA217" s="210"/>
      <c r="BB217" s="210"/>
      <c r="BC217" s="210"/>
      <c r="BD217" s="210"/>
      <c r="BE217" s="210"/>
      <c r="BF217" s="210"/>
      <c r="BG217" s="210"/>
      <c r="BH217" s="210"/>
    </row>
    <row r="218" spans="1:60" outlineLevel="1" x14ac:dyDescent="0.2">
      <c r="A218" s="217"/>
      <c r="B218" s="218"/>
      <c r="C218" s="257" t="s">
        <v>216</v>
      </c>
      <c r="D218" s="245"/>
      <c r="E218" s="246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0"/>
      <c r="Z218" s="210"/>
      <c r="AA218" s="210"/>
      <c r="AB218" s="210"/>
      <c r="AC218" s="210"/>
      <c r="AD218" s="210"/>
      <c r="AE218" s="210"/>
      <c r="AF218" s="210"/>
      <c r="AG218" s="210" t="s">
        <v>210</v>
      </c>
      <c r="AH218" s="210">
        <v>0</v>
      </c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  <c r="BA218" s="210"/>
      <c r="BB218" s="210"/>
      <c r="BC218" s="210"/>
      <c r="BD218" s="210"/>
      <c r="BE218" s="210"/>
      <c r="BF218" s="210"/>
      <c r="BG218" s="210"/>
      <c r="BH218" s="210"/>
    </row>
    <row r="219" spans="1:60" outlineLevel="1" x14ac:dyDescent="0.2">
      <c r="A219" s="217"/>
      <c r="B219" s="218"/>
      <c r="C219" s="257" t="s">
        <v>217</v>
      </c>
      <c r="D219" s="245"/>
      <c r="E219" s="246">
        <v>12.34</v>
      </c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0"/>
      <c r="Z219" s="210"/>
      <c r="AA219" s="210"/>
      <c r="AB219" s="210"/>
      <c r="AC219" s="210"/>
      <c r="AD219" s="210"/>
      <c r="AE219" s="210"/>
      <c r="AF219" s="210"/>
      <c r="AG219" s="210" t="s">
        <v>210</v>
      </c>
      <c r="AH219" s="210">
        <v>0</v>
      </c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0"/>
      <c r="BB219" s="210"/>
      <c r="BC219" s="210"/>
      <c r="BD219" s="210"/>
      <c r="BE219" s="210"/>
      <c r="BF219" s="210"/>
      <c r="BG219" s="210"/>
      <c r="BH219" s="210"/>
    </row>
    <row r="220" spans="1:60" ht="33.75" outlineLevel="1" x14ac:dyDescent="0.2">
      <c r="A220" s="227">
        <v>43</v>
      </c>
      <c r="B220" s="228" t="s">
        <v>387</v>
      </c>
      <c r="C220" s="239" t="s">
        <v>388</v>
      </c>
      <c r="D220" s="229" t="s">
        <v>389</v>
      </c>
      <c r="E220" s="230">
        <v>136.82589999999999</v>
      </c>
      <c r="F220" s="231"/>
      <c r="G220" s="232">
        <f>ROUND(E220*F220,2)</f>
        <v>0</v>
      </c>
      <c r="H220" s="231"/>
      <c r="I220" s="232">
        <f>ROUND(E220*H220,2)</f>
        <v>0</v>
      </c>
      <c r="J220" s="231"/>
      <c r="K220" s="232">
        <f>ROUND(E220*J220,2)</f>
        <v>0</v>
      </c>
      <c r="L220" s="232">
        <v>21</v>
      </c>
      <c r="M220" s="232">
        <f>G220*(1+L220/100)</f>
        <v>0</v>
      </c>
      <c r="N220" s="232">
        <v>1E-3</v>
      </c>
      <c r="O220" s="232">
        <f>ROUND(E220*N220,2)</f>
        <v>0.14000000000000001</v>
      </c>
      <c r="P220" s="232">
        <v>0</v>
      </c>
      <c r="Q220" s="232">
        <f>ROUND(E220*P220,2)</f>
        <v>0</v>
      </c>
      <c r="R220" s="232" t="s">
        <v>329</v>
      </c>
      <c r="S220" s="232" t="s">
        <v>164</v>
      </c>
      <c r="T220" s="233" t="s">
        <v>206</v>
      </c>
      <c r="U220" s="219">
        <v>0</v>
      </c>
      <c r="V220" s="219">
        <f>ROUND(E220*U220,2)</f>
        <v>0</v>
      </c>
      <c r="W220" s="219"/>
      <c r="X220" s="219" t="s">
        <v>330</v>
      </c>
      <c r="Y220" s="210"/>
      <c r="Z220" s="210"/>
      <c r="AA220" s="210"/>
      <c r="AB220" s="210"/>
      <c r="AC220" s="210"/>
      <c r="AD220" s="210"/>
      <c r="AE220" s="210"/>
      <c r="AF220" s="210"/>
      <c r="AG220" s="210" t="s">
        <v>331</v>
      </c>
      <c r="AH220" s="210"/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  <c r="BA220" s="210"/>
      <c r="BB220" s="210"/>
      <c r="BC220" s="210"/>
      <c r="BD220" s="210"/>
      <c r="BE220" s="210"/>
      <c r="BF220" s="210"/>
      <c r="BG220" s="210"/>
      <c r="BH220" s="210"/>
    </row>
    <row r="221" spans="1:60" outlineLevel="1" x14ac:dyDescent="0.2">
      <c r="A221" s="217"/>
      <c r="B221" s="218"/>
      <c r="C221" s="257" t="s">
        <v>225</v>
      </c>
      <c r="D221" s="245"/>
      <c r="E221" s="246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0"/>
      <c r="Z221" s="210"/>
      <c r="AA221" s="210"/>
      <c r="AB221" s="210"/>
      <c r="AC221" s="210"/>
      <c r="AD221" s="210"/>
      <c r="AE221" s="210"/>
      <c r="AF221" s="210"/>
      <c r="AG221" s="210" t="s">
        <v>210</v>
      </c>
      <c r="AH221" s="210">
        <v>0</v>
      </c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0"/>
      <c r="AU221" s="210"/>
      <c r="AV221" s="210"/>
      <c r="AW221" s="210"/>
      <c r="AX221" s="210"/>
      <c r="AY221" s="210"/>
      <c r="AZ221" s="210"/>
      <c r="BA221" s="210"/>
      <c r="BB221" s="210"/>
      <c r="BC221" s="210"/>
      <c r="BD221" s="210"/>
      <c r="BE221" s="210"/>
      <c r="BF221" s="210"/>
      <c r="BG221" s="210"/>
      <c r="BH221" s="210"/>
    </row>
    <row r="222" spans="1:60" outlineLevel="1" x14ac:dyDescent="0.2">
      <c r="A222" s="217"/>
      <c r="B222" s="218"/>
      <c r="C222" s="257" t="s">
        <v>377</v>
      </c>
      <c r="D222" s="245"/>
      <c r="E222" s="246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0"/>
      <c r="Z222" s="210"/>
      <c r="AA222" s="210"/>
      <c r="AB222" s="210"/>
      <c r="AC222" s="210"/>
      <c r="AD222" s="210"/>
      <c r="AE222" s="210"/>
      <c r="AF222" s="210"/>
      <c r="AG222" s="210" t="s">
        <v>210</v>
      </c>
      <c r="AH222" s="210">
        <v>0</v>
      </c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  <c r="BH222" s="210"/>
    </row>
    <row r="223" spans="1:60" outlineLevel="1" x14ac:dyDescent="0.2">
      <c r="A223" s="217"/>
      <c r="B223" s="218"/>
      <c r="C223" s="259" t="s">
        <v>249</v>
      </c>
      <c r="D223" s="247"/>
      <c r="E223" s="248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0"/>
      <c r="Z223" s="210"/>
      <c r="AA223" s="210"/>
      <c r="AB223" s="210"/>
      <c r="AC223" s="210"/>
      <c r="AD223" s="210"/>
      <c r="AE223" s="210"/>
      <c r="AF223" s="210"/>
      <c r="AG223" s="210" t="s">
        <v>210</v>
      </c>
      <c r="AH223" s="210"/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0"/>
      <c r="AU223" s="210"/>
      <c r="AV223" s="210"/>
      <c r="AW223" s="210"/>
      <c r="AX223" s="210"/>
      <c r="AY223" s="210"/>
      <c r="AZ223" s="210"/>
      <c r="BA223" s="210"/>
      <c r="BB223" s="210"/>
      <c r="BC223" s="210"/>
      <c r="BD223" s="210"/>
      <c r="BE223" s="210"/>
      <c r="BF223" s="210"/>
      <c r="BG223" s="210"/>
      <c r="BH223" s="210"/>
    </row>
    <row r="224" spans="1:60" outlineLevel="1" x14ac:dyDescent="0.2">
      <c r="A224" s="217"/>
      <c r="B224" s="218"/>
      <c r="C224" s="260" t="s">
        <v>390</v>
      </c>
      <c r="D224" s="247"/>
      <c r="E224" s="248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19"/>
      <c r="U224" s="219"/>
      <c r="V224" s="219"/>
      <c r="W224" s="219"/>
      <c r="X224" s="219"/>
      <c r="Y224" s="210"/>
      <c r="Z224" s="210"/>
      <c r="AA224" s="210"/>
      <c r="AB224" s="210"/>
      <c r="AC224" s="210"/>
      <c r="AD224" s="210"/>
      <c r="AE224" s="210"/>
      <c r="AF224" s="210"/>
      <c r="AG224" s="210" t="s">
        <v>210</v>
      </c>
      <c r="AH224" s="210">
        <v>2</v>
      </c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0"/>
      <c r="AT224" s="210"/>
      <c r="AU224" s="210"/>
      <c r="AV224" s="210"/>
      <c r="AW224" s="210"/>
      <c r="AX224" s="210"/>
      <c r="AY224" s="210"/>
      <c r="AZ224" s="210"/>
      <c r="BA224" s="210"/>
      <c r="BB224" s="210"/>
      <c r="BC224" s="210"/>
      <c r="BD224" s="210"/>
      <c r="BE224" s="210"/>
      <c r="BF224" s="210"/>
      <c r="BG224" s="210"/>
      <c r="BH224" s="210"/>
    </row>
    <row r="225" spans="1:60" outlineLevel="1" x14ac:dyDescent="0.2">
      <c r="A225" s="217"/>
      <c r="B225" s="218"/>
      <c r="C225" s="260" t="s">
        <v>332</v>
      </c>
      <c r="D225" s="247"/>
      <c r="E225" s="248">
        <v>12.34</v>
      </c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19"/>
      <c r="X225" s="219"/>
      <c r="Y225" s="210"/>
      <c r="Z225" s="210"/>
      <c r="AA225" s="210"/>
      <c r="AB225" s="210"/>
      <c r="AC225" s="210"/>
      <c r="AD225" s="210"/>
      <c r="AE225" s="210"/>
      <c r="AF225" s="210"/>
      <c r="AG225" s="210" t="s">
        <v>210</v>
      </c>
      <c r="AH225" s="210">
        <v>2</v>
      </c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  <c r="AU225" s="210"/>
      <c r="AV225" s="210"/>
      <c r="AW225" s="210"/>
      <c r="AX225" s="210"/>
      <c r="AY225" s="210"/>
      <c r="AZ225" s="210"/>
      <c r="BA225" s="210"/>
      <c r="BB225" s="210"/>
      <c r="BC225" s="210"/>
      <c r="BD225" s="210"/>
      <c r="BE225" s="210"/>
      <c r="BF225" s="210"/>
      <c r="BG225" s="210"/>
      <c r="BH225" s="210"/>
    </row>
    <row r="226" spans="1:60" outlineLevel="1" x14ac:dyDescent="0.2">
      <c r="A226" s="217"/>
      <c r="B226" s="218"/>
      <c r="C226" s="259" t="s">
        <v>251</v>
      </c>
      <c r="D226" s="247"/>
      <c r="E226" s="248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0"/>
      <c r="Z226" s="210"/>
      <c r="AA226" s="210"/>
      <c r="AB226" s="210"/>
      <c r="AC226" s="210"/>
      <c r="AD226" s="210"/>
      <c r="AE226" s="210"/>
      <c r="AF226" s="210"/>
      <c r="AG226" s="210" t="s">
        <v>210</v>
      </c>
      <c r="AH226" s="210"/>
      <c r="AI226" s="210"/>
      <c r="AJ226" s="210"/>
      <c r="AK226" s="210"/>
      <c r="AL226" s="210"/>
      <c r="AM226" s="210"/>
      <c r="AN226" s="210"/>
      <c r="AO226" s="210"/>
      <c r="AP226" s="210"/>
      <c r="AQ226" s="210"/>
      <c r="AR226" s="210"/>
      <c r="AS226" s="210"/>
      <c r="AT226" s="210"/>
      <c r="AU226" s="210"/>
      <c r="AV226" s="210"/>
      <c r="AW226" s="210"/>
      <c r="AX226" s="210"/>
      <c r="AY226" s="210"/>
      <c r="AZ226" s="210"/>
      <c r="BA226" s="210"/>
      <c r="BB226" s="210"/>
      <c r="BC226" s="210"/>
      <c r="BD226" s="210"/>
      <c r="BE226" s="210"/>
      <c r="BF226" s="210"/>
      <c r="BG226" s="210"/>
      <c r="BH226" s="210"/>
    </row>
    <row r="227" spans="1:60" outlineLevel="1" x14ac:dyDescent="0.2">
      <c r="A227" s="217"/>
      <c r="B227" s="218"/>
      <c r="C227" s="257" t="s">
        <v>391</v>
      </c>
      <c r="D227" s="245"/>
      <c r="E227" s="246">
        <v>136.83000000000001</v>
      </c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0"/>
      <c r="Z227" s="210"/>
      <c r="AA227" s="210"/>
      <c r="AB227" s="210"/>
      <c r="AC227" s="210"/>
      <c r="AD227" s="210"/>
      <c r="AE227" s="210"/>
      <c r="AF227" s="210"/>
      <c r="AG227" s="210" t="s">
        <v>210</v>
      </c>
      <c r="AH227" s="210">
        <v>0</v>
      </c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  <c r="AT227" s="210"/>
      <c r="AU227" s="210"/>
      <c r="AV227" s="210"/>
      <c r="AW227" s="210"/>
      <c r="AX227" s="210"/>
      <c r="AY227" s="210"/>
      <c r="AZ227" s="210"/>
      <c r="BA227" s="210"/>
      <c r="BB227" s="210"/>
      <c r="BC227" s="210"/>
      <c r="BD227" s="210"/>
      <c r="BE227" s="210"/>
      <c r="BF227" s="210"/>
      <c r="BG227" s="210"/>
      <c r="BH227" s="210"/>
    </row>
    <row r="228" spans="1:60" ht="22.5" outlineLevel="1" x14ac:dyDescent="0.2">
      <c r="A228" s="227">
        <v>44</v>
      </c>
      <c r="B228" s="228" t="s">
        <v>392</v>
      </c>
      <c r="C228" s="239" t="s">
        <v>393</v>
      </c>
      <c r="D228" s="229" t="s">
        <v>389</v>
      </c>
      <c r="E228" s="230">
        <v>2.0360999999999998</v>
      </c>
      <c r="F228" s="231"/>
      <c r="G228" s="232">
        <f>ROUND(E228*F228,2)</f>
        <v>0</v>
      </c>
      <c r="H228" s="231"/>
      <c r="I228" s="232">
        <f>ROUND(E228*H228,2)</f>
        <v>0</v>
      </c>
      <c r="J228" s="231"/>
      <c r="K228" s="232">
        <f>ROUND(E228*J228,2)</f>
        <v>0</v>
      </c>
      <c r="L228" s="232">
        <v>21</v>
      </c>
      <c r="M228" s="232">
        <f>G228*(1+L228/100)</f>
        <v>0</v>
      </c>
      <c r="N228" s="232">
        <v>1E-3</v>
      </c>
      <c r="O228" s="232">
        <f>ROUND(E228*N228,2)</f>
        <v>0</v>
      </c>
      <c r="P228" s="232">
        <v>0</v>
      </c>
      <c r="Q228" s="232">
        <f>ROUND(E228*P228,2)</f>
        <v>0</v>
      </c>
      <c r="R228" s="232" t="s">
        <v>329</v>
      </c>
      <c r="S228" s="232" t="s">
        <v>164</v>
      </c>
      <c r="T228" s="233" t="s">
        <v>206</v>
      </c>
      <c r="U228" s="219">
        <v>0</v>
      </c>
      <c r="V228" s="219">
        <f>ROUND(E228*U228,2)</f>
        <v>0</v>
      </c>
      <c r="W228" s="219"/>
      <c r="X228" s="219" t="s">
        <v>330</v>
      </c>
      <c r="Y228" s="210"/>
      <c r="Z228" s="210"/>
      <c r="AA228" s="210"/>
      <c r="AB228" s="210"/>
      <c r="AC228" s="210"/>
      <c r="AD228" s="210"/>
      <c r="AE228" s="210"/>
      <c r="AF228" s="210"/>
      <c r="AG228" s="210" t="s">
        <v>331</v>
      </c>
      <c r="AH228" s="210"/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  <c r="AU228" s="210"/>
      <c r="AV228" s="210"/>
      <c r="AW228" s="210"/>
      <c r="AX228" s="210"/>
      <c r="AY228" s="210"/>
      <c r="AZ228" s="210"/>
      <c r="BA228" s="210"/>
      <c r="BB228" s="210"/>
      <c r="BC228" s="210"/>
      <c r="BD228" s="210"/>
      <c r="BE228" s="210"/>
      <c r="BF228" s="210"/>
      <c r="BG228" s="210"/>
      <c r="BH228" s="210"/>
    </row>
    <row r="229" spans="1:60" outlineLevel="1" x14ac:dyDescent="0.2">
      <c r="A229" s="217"/>
      <c r="B229" s="218"/>
      <c r="C229" s="257" t="s">
        <v>225</v>
      </c>
      <c r="D229" s="245"/>
      <c r="E229" s="246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19"/>
      <c r="U229" s="219"/>
      <c r="V229" s="219"/>
      <c r="W229" s="219"/>
      <c r="X229" s="219"/>
      <c r="Y229" s="210"/>
      <c r="Z229" s="210"/>
      <c r="AA229" s="210"/>
      <c r="AB229" s="210"/>
      <c r="AC229" s="210"/>
      <c r="AD229" s="210"/>
      <c r="AE229" s="210"/>
      <c r="AF229" s="210"/>
      <c r="AG229" s="210" t="s">
        <v>210</v>
      </c>
      <c r="AH229" s="210">
        <v>0</v>
      </c>
      <c r="AI229" s="210"/>
      <c r="AJ229" s="210"/>
      <c r="AK229" s="210"/>
      <c r="AL229" s="210"/>
      <c r="AM229" s="210"/>
      <c r="AN229" s="210"/>
      <c r="AO229" s="210"/>
      <c r="AP229" s="210"/>
      <c r="AQ229" s="210"/>
      <c r="AR229" s="210"/>
      <c r="AS229" s="210"/>
      <c r="AT229" s="210"/>
      <c r="AU229" s="210"/>
      <c r="AV229" s="210"/>
      <c r="AW229" s="210"/>
      <c r="AX229" s="210"/>
      <c r="AY229" s="210"/>
      <c r="AZ229" s="210"/>
      <c r="BA229" s="210"/>
      <c r="BB229" s="210"/>
      <c r="BC229" s="210"/>
      <c r="BD229" s="210"/>
      <c r="BE229" s="210"/>
      <c r="BF229" s="210"/>
      <c r="BG229" s="210"/>
      <c r="BH229" s="210"/>
    </row>
    <row r="230" spans="1:60" outlineLevel="1" x14ac:dyDescent="0.2">
      <c r="A230" s="217"/>
      <c r="B230" s="218"/>
      <c r="C230" s="257" t="s">
        <v>377</v>
      </c>
      <c r="D230" s="245"/>
      <c r="E230" s="246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0"/>
      <c r="Z230" s="210"/>
      <c r="AA230" s="210"/>
      <c r="AB230" s="210"/>
      <c r="AC230" s="210"/>
      <c r="AD230" s="210"/>
      <c r="AE230" s="210"/>
      <c r="AF230" s="210"/>
      <c r="AG230" s="210" t="s">
        <v>210</v>
      </c>
      <c r="AH230" s="210">
        <v>0</v>
      </c>
      <c r="AI230" s="210"/>
      <c r="AJ230" s="210"/>
      <c r="AK230" s="210"/>
      <c r="AL230" s="210"/>
      <c r="AM230" s="210"/>
      <c r="AN230" s="210"/>
      <c r="AO230" s="210"/>
      <c r="AP230" s="210"/>
      <c r="AQ230" s="210"/>
      <c r="AR230" s="210"/>
      <c r="AS230" s="210"/>
      <c r="AT230" s="210"/>
      <c r="AU230" s="210"/>
      <c r="AV230" s="210"/>
      <c r="AW230" s="210"/>
      <c r="AX230" s="210"/>
      <c r="AY230" s="210"/>
      <c r="AZ230" s="210"/>
      <c r="BA230" s="210"/>
      <c r="BB230" s="210"/>
      <c r="BC230" s="210"/>
      <c r="BD230" s="210"/>
      <c r="BE230" s="210"/>
      <c r="BF230" s="210"/>
      <c r="BG230" s="210"/>
      <c r="BH230" s="210"/>
    </row>
    <row r="231" spans="1:60" outlineLevel="1" x14ac:dyDescent="0.2">
      <c r="A231" s="217"/>
      <c r="B231" s="218"/>
      <c r="C231" s="259" t="s">
        <v>249</v>
      </c>
      <c r="D231" s="247"/>
      <c r="E231" s="248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0"/>
      <c r="Z231" s="210"/>
      <c r="AA231" s="210"/>
      <c r="AB231" s="210"/>
      <c r="AC231" s="210"/>
      <c r="AD231" s="210"/>
      <c r="AE231" s="210"/>
      <c r="AF231" s="210"/>
      <c r="AG231" s="210" t="s">
        <v>210</v>
      </c>
      <c r="AH231" s="210"/>
      <c r="AI231" s="210"/>
      <c r="AJ231" s="210"/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10"/>
      <c r="AY231" s="210"/>
      <c r="AZ231" s="210"/>
      <c r="BA231" s="210"/>
      <c r="BB231" s="210"/>
      <c r="BC231" s="210"/>
      <c r="BD231" s="210"/>
      <c r="BE231" s="210"/>
      <c r="BF231" s="210"/>
      <c r="BG231" s="210"/>
      <c r="BH231" s="210"/>
    </row>
    <row r="232" spans="1:60" outlineLevel="1" x14ac:dyDescent="0.2">
      <c r="A232" s="217"/>
      <c r="B232" s="218"/>
      <c r="C232" s="260" t="s">
        <v>390</v>
      </c>
      <c r="D232" s="247"/>
      <c r="E232" s="248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0"/>
      <c r="Z232" s="210"/>
      <c r="AA232" s="210"/>
      <c r="AB232" s="210"/>
      <c r="AC232" s="210"/>
      <c r="AD232" s="210"/>
      <c r="AE232" s="210"/>
      <c r="AF232" s="210"/>
      <c r="AG232" s="210" t="s">
        <v>210</v>
      </c>
      <c r="AH232" s="210">
        <v>2</v>
      </c>
      <c r="AI232" s="210"/>
      <c r="AJ232" s="210"/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10"/>
      <c r="AY232" s="210"/>
      <c r="AZ232" s="210"/>
      <c r="BA232" s="210"/>
      <c r="BB232" s="210"/>
      <c r="BC232" s="210"/>
      <c r="BD232" s="210"/>
      <c r="BE232" s="210"/>
      <c r="BF232" s="210"/>
      <c r="BG232" s="210"/>
      <c r="BH232" s="210"/>
    </row>
    <row r="233" spans="1:60" outlineLevel="1" x14ac:dyDescent="0.2">
      <c r="A233" s="217"/>
      <c r="B233" s="218"/>
      <c r="C233" s="260" t="s">
        <v>332</v>
      </c>
      <c r="D233" s="247"/>
      <c r="E233" s="248">
        <v>12.34</v>
      </c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10"/>
      <c r="Z233" s="210"/>
      <c r="AA233" s="210"/>
      <c r="AB233" s="210"/>
      <c r="AC233" s="210"/>
      <c r="AD233" s="210"/>
      <c r="AE233" s="210"/>
      <c r="AF233" s="210"/>
      <c r="AG233" s="210" t="s">
        <v>210</v>
      </c>
      <c r="AH233" s="210">
        <v>2</v>
      </c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0"/>
      <c r="AU233" s="210"/>
      <c r="AV233" s="210"/>
      <c r="AW233" s="210"/>
      <c r="AX233" s="210"/>
      <c r="AY233" s="210"/>
      <c r="AZ233" s="210"/>
      <c r="BA233" s="210"/>
      <c r="BB233" s="210"/>
      <c r="BC233" s="210"/>
      <c r="BD233" s="210"/>
      <c r="BE233" s="210"/>
      <c r="BF233" s="210"/>
      <c r="BG233" s="210"/>
      <c r="BH233" s="210"/>
    </row>
    <row r="234" spans="1:60" outlineLevel="1" x14ac:dyDescent="0.2">
      <c r="A234" s="217"/>
      <c r="B234" s="218"/>
      <c r="C234" s="259" t="s">
        <v>251</v>
      </c>
      <c r="D234" s="247"/>
      <c r="E234" s="248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0"/>
      <c r="Z234" s="210"/>
      <c r="AA234" s="210"/>
      <c r="AB234" s="210"/>
      <c r="AC234" s="210"/>
      <c r="AD234" s="210"/>
      <c r="AE234" s="210"/>
      <c r="AF234" s="210"/>
      <c r="AG234" s="210" t="s">
        <v>210</v>
      </c>
      <c r="AH234" s="210"/>
      <c r="AI234" s="210"/>
      <c r="AJ234" s="210"/>
      <c r="AK234" s="210"/>
      <c r="AL234" s="210"/>
      <c r="AM234" s="210"/>
      <c r="AN234" s="210"/>
      <c r="AO234" s="210"/>
      <c r="AP234" s="210"/>
      <c r="AQ234" s="210"/>
      <c r="AR234" s="210"/>
      <c r="AS234" s="210"/>
      <c r="AT234" s="210"/>
      <c r="AU234" s="210"/>
      <c r="AV234" s="210"/>
      <c r="AW234" s="210"/>
      <c r="AX234" s="210"/>
      <c r="AY234" s="210"/>
      <c r="AZ234" s="210"/>
      <c r="BA234" s="210"/>
      <c r="BB234" s="210"/>
      <c r="BC234" s="210"/>
      <c r="BD234" s="210"/>
      <c r="BE234" s="210"/>
      <c r="BF234" s="210"/>
      <c r="BG234" s="210"/>
      <c r="BH234" s="210"/>
    </row>
    <row r="235" spans="1:60" outlineLevel="1" x14ac:dyDescent="0.2">
      <c r="A235" s="217"/>
      <c r="B235" s="218"/>
      <c r="C235" s="257" t="s">
        <v>394</v>
      </c>
      <c r="D235" s="245"/>
      <c r="E235" s="246">
        <v>2.04</v>
      </c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0"/>
      <c r="Z235" s="210"/>
      <c r="AA235" s="210"/>
      <c r="AB235" s="210"/>
      <c r="AC235" s="210"/>
      <c r="AD235" s="210"/>
      <c r="AE235" s="210"/>
      <c r="AF235" s="210"/>
      <c r="AG235" s="210" t="s">
        <v>210</v>
      </c>
      <c r="AH235" s="210">
        <v>0</v>
      </c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  <c r="BB235" s="210"/>
      <c r="BC235" s="210"/>
      <c r="BD235" s="210"/>
      <c r="BE235" s="210"/>
      <c r="BF235" s="210"/>
      <c r="BG235" s="210"/>
      <c r="BH235" s="210"/>
    </row>
    <row r="236" spans="1:60" ht="22.5" outlineLevel="1" x14ac:dyDescent="0.2">
      <c r="A236" s="227">
        <v>45</v>
      </c>
      <c r="B236" s="228" t="s">
        <v>395</v>
      </c>
      <c r="C236" s="239" t="s">
        <v>396</v>
      </c>
      <c r="D236" s="229" t="s">
        <v>214</v>
      </c>
      <c r="E236" s="230">
        <v>15.9621</v>
      </c>
      <c r="F236" s="231"/>
      <c r="G236" s="232">
        <f>ROUND(E236*F236,2)</f>
        <v>0</v>
      </c>
      <c r="H236" s="231"/>
      <c r="I236" s="232">
        <f>ROUND(E236*H236,2)</f>
        <v>0</v>
      </c>
      <c r="J236" s="231"/>
      <c r="K236" s="232">
        <f>ROUND(E236*J236,2)</f>
        <v>0</v>
      </c>
      <c r="L236" s="232">
        <v>21</v>
      </c>
      <c r="M236" s="232">
        <f>G236*(1+L236/100)</f>
        <v>0</v>
      </c>
      <c r="N236" s="232">
        <v>3.0000000000000001E-3</v>
      </c>
      <c r="O236" s="232">
        <f>ROUND(E236*N236,2)</f>
        <v>0.05</v>
      </c>
      <c r="P236" s="232">
        <v>0</v>
      </c>
      <c r="Q236" s="232">
        <f>ROUND(E236*P236,2)</f>
        <v>0</v>
      </c>
      <c r="R236" s="232" t="s">
        <v>329</v>
      </c>
      <c r="S236" s="232" t="s">
        <v>397</v>
      </c>
      <c r="T236" s="233" t="s">
        <v>206</v>
      </c>
      <c r="U236" s="219">
        <v>0</v>
      </c>
      <c r="V236" s="219">
        <f>ROUND(E236*U236,2)</f>
        <v>0</v>
      </c>
      <c r="W236" s="219"/>
      <c r="X236" s="219" t="s">
        <v>330</v>
      </c>
      <c r="Y236" s="210"/>
      <c r="Z236" s="210"/>
      <c r="AA236" s="210"/>
      <c r="AB236" s="210"/>
      <c r="AC236" s="210"/>
      <c r="AD236" s="210"/>
      <c r="AE236" s="210"/>
      <c r="AF236" s="210"/>
      <c r="AG236" s="210" t="s">
        <v>331</v>
      </c>
      <c r="AH236" s="210"/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  <c r="AT236" s="210"/>
      <c r="AU236" s="210"/>
      <c r="AV236" s="210"/>
      <c r="AW236" s="210"/>
      <c r="AX236" s="210"/>
      <c r="AY236" s="210"/>
      <c r="AZ236" s="210"/>
      <c r="BA236" s="210"/>
      <c r="BB236" s="210"/>
      <c r="BC236" s="210"/>
      <c r="BD236" s="210"/>
      <c r="BE236" s="210"/>
      <c r="BF236" s="210"/>
      <c r="BG236" s="210"/>
      <c r="BH236" s="210"/>
    </row>
    <row r="237" spans="1:60" outlineLevel="1" x14ac:dyDescent="0.2">
      <c r="A237" s="217"/>
      <c r="B237" s="218"/>
      <c r="C237" s="257" t="s">
        <v>225</v>
      </c>
      <c r="D237" s="245"/>
      <c r="E237" s="246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0"/>
      <c r="Z237" s="210"/>
      <c r="AA237" s="210"/>
      <c r="AB237" s="210"/>
      <c r="AC237" s="210"/>
      <c r="AD237" s="210"/>
      <c r="AE237" s="210"/>
      <c r="AF237" s="210"/>
      <c r="AG237" s="210" t="s">
        <v>210</v>
      </c>
      <c r="AH237" s="210">
        <v>0</v>
      </c>
      <c r="AI237" s="210"/>
      <c r="AJ237" s="210"/>
      <c r="AK237" s="210"/>
      <c r="AL237" s="210"/>
      <c r="AM237" s="210"/>
      <c r="AN237" s="210"/>
      <c r="AO237" s="210"/>
      <c r="AP237" s="210"/>
      <c r="AQ237" s="210"/>
      <c r="AR237" s="210"/>
      <c r="AS237" s="210"/>
      <c r="AT237" s="210"/>
      <c r="AU237" s="210"/>
      <c r="AV237" s="210"/>
      <c r="AW237" s="210"/>
      <c r="AX237" s="210"/>
      <c r="AY237" s="210"/>
      <c r="AZ237" s="210"/>
      <c r="BA237" s="210"/>
      <c r="BB237" s="210"/>
      <c r="BC237" s="210"/>
      <c r="BD237" s="210"/>
      <c r="BE237" s="210"/>
      <c r="BF237" s="210"/>
      <c r="BG237" s="210"/>
      <c r="BH237" s="210"/>
    </row>
    <row r="238" spans="1:60" outlineLevel="1" x14ac:dyDescent="0.2">
      <c r="A238" s="217"/>
      <c r="B238" s="218"/>
      <c r="C238" s="257" t="s">
        <v>377</v>
      </c>
      <c r="D238" s="245"/>
      <c r="E238" s="246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19"/>
      <c r="U238" s="219"/>
      <c r="V238" s="219"/>
      <c r="W238" s="219"/>
      <c r="X238" s="219"/>
      <c r="Y238" s="210"/>
      <c r="Z238" s="210"/>
      <c r="AA238" s="210"/>
      <c r="AB238" s="210"/>
      <c r="AC238" s="210"/>
      <c r="AD238" s="210"/>
      <c r="AE238" s="210"/>
      <c r="AF238" s="210"/>
      <c r="AG238" s="210" t="s">
        <v>210</v>
      </c>
      <c r="AH238" s="210">
        <v>0</v>
      </c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10"/>
      <c r="AZ238" s="210"/>
      <c r="BA238" s="210"/>
      <c r="BB238" s="210"/>
      <c r="BC238" s="210"/>
      <c r="BD238" s="210"/>
      <c r="BE238" s="210"/>
      <c r="BF238" s="210"/>
      <c r="BG238" s="210"/>
      <c r="BH238" s="210"/>
    </row>
    <row r="239" spans="1:60" outlineLevel="1" x14ac:dyDescent="0.2">
      <c r="A239" s="217"/>
      <c r="B239" s="218"/>
      <c r="C239" s="259" t="s">
        <v>249</v>
      </c>
      <c r="D239" s="247"/>
      <c r="E239" s="248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  <c r="X239" s="219"/>
      <c r="Y239" s="210"/>
      <c r="Z239" s="210"/>
      <c r="AA239" s="210"/>
      <c r="AB239" s="210"/>
      <c r="AC239" s="210"/>
      <c r="AD239" s="210"/>
      <c r="AE239" s="210"/>
      <c r="AF239" s="210"/>
      <c r="AG239" s="210" t="s">
        <v>210</v>
      </c>
      <c r="AH239" s="210"/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  <c r="AT239" s="210"/>
      <c r="AU239" s="210"/>
      <c r="AV239" s="210"/>
      <c r="AW239" s="210"/>
      <c r="AX239" s="210"/>
      <c r="AY239" s="210"/>
      <c r="AZ239" s="210"/>
      <c r="BA239" s="210"/>
      <c r="BB239" s="210"/>
      <c r="BC239" s="210"/>
      <c r="BD239" s="210"/>
      <c r="BE239" s="210"/>
      <c r="BF239" s="210"/>
      <c r="BG239" s="210"/>
      <c r="BH239" s="210"/>
    </row>
    <row r="240" spans="1:60" outlineLevel="1" x14ac:dyDescent="0.2">
      <c r="A240" s="217"/>
      <c r="B240" s="218"/>
      <c r="C240" s="260" t="s">
        <v>390</v>
      </c>
      <c r="D240" s="247"/>
      <c r="E240" s="248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0"/>
      <c r="Z240" s="210"/>
      <c r="AA240" s="210"/>
      <c r="AB240" s="210"/>
      <c r="AC240" s="210"/>
      <c r="AD240" s="210"/>
      <c r="AE240" s="210"/>
      <c r="AF240" s="210"/>
      <c r="AG240" s="210" t="s">
        <v>210</v>
      </c>
      <c r="AH240" s="210">
        <v>2</v>
      </c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0"/>
      <c r="AU240" s="210"/>
      <c r="AV240" s="210"/>
      <c r="AW240" s="210"/>
      <c r="AX240" s="210"/>
      <c r="AY240" s="210"/>
      <c r="AZ240" s="210"/>
      <c r="BA240" s="210"/>
      <c r="BB240" s="210"/>
      <c r="BC240" s="210"/>
      <c r="BD240" s="210"/>
      <c r="BE240" s="210"/>
      <c r="BF240" s="210"/>
      <c r="BG240" s="210"/>
      <c r="BH240" s="210"/>
    </row>
    <row r="241" spans="1:60" outlineLevel="1" x14ac:dyDescent="0.2">
      <c r="A241" s="217"/>
      <c r="B241" s="218"/>
      <c r="C241" s="260" t="s">
        <v>332</v>
      </c>
      <c r="D241" s="247"/>
      <c r="E241" s="248">
        <v>12.34</v>
      </c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0"/>
      <c r="Z241" s="210"/>
      <c r="AA241" s="210"/>
      <c r="AB241" s="210"/>
      <c r="AC241" s="210"/>
      <c r="AD241" s="210"/>
      <c r="AE241" s="210"/>
      <c r="AF241" s="210"/>
      <c r="AG241" s="210" t="s">
        <v>210</v>
      </c>
      <c r="AH241" s="210">
        <v>2</v>
      </c>
      <c r="AI241" s="210"/>
      <c r="AJ241" s="210"/>
      <c r="AK241" s="210"/>
      <c r="AL241" s="210"/>
      <c r="AM241" s="210"/>
      <c r="AN241" s="210"/>
      <c r="AO241" s="210"/>
      <c r="AP241" s="210"/>
      <c r="AQ241" s="210"/>
      <c r="AR241" s="210"/>
      <c r="AS241" s="210"/>
      <c r="AT241" s="210"/>
      <c r="AU241" s="210"/>
      <c r="AV241" s="210"/>
      <c r="AW241" s="210"/>
      <c r="AX241" s="210"/>
      <c r="AY241" s="210"/>
      <c r="AZ241" s="210"/>
      <c r="BA241" s="210"/>
      <c r="BB241" s="210"/>
      <c r="BC241" s="210"/>
      <c r="BD241" s="210"/>
      <c r="BE241" s="210"/>
      <c r="BF241" s="210"/>
      <c r="BG241" s="210"/>
      <c r="BH241" s="210"/>
    </row>
    <row r="242" spans="1:60" outlineLevel="1" x14ac:dyDescent="0.2">
      <c r="A242" s="217"/>
      <c r="B242" s="218"/>
      <c r="C242" s="259" t="s">
        <v>251</v>
      </c>
      <c r="D242" s="247"/>
      <c r="E242" s="248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0"/>
      <c r="Z242" s="210"/>
      <c r="AA242" s="210"/>
      <c r="AB242" s="210"/>
      <c r="AC242" s="210"/>
      <c r="AD242" s="210"/>
      <c r="AE242" s="210"/>
      <c r="AF242" s="210"/>
      <c r="AG242" s="210" t="s">
        <v>210</v>
      </c>
      <c r="AH242" s="210"/>
      <c r="AI242" s="210"/>
      <c r="AJ242" s="210"/>
      <c r="AK242" s="210"/>
      <c r="AL242" s="210"/>
      <c r="AM242" s="210"/>
      <c r="AN242" s="210"/>
      <c r="AO242" s="210"/>
      <c r="AP242" s="210"/>
      <c r="AQ242" s="210"/>
      <c r="AR242" s="210"/>
      <c r="AS242" s="210"/>
      <c r="AT242" s="210"/>
      <c r="AU242" s="210"/>
      <c r="AV242" s="210"/>
      <c r="AW242" s="210"/>
      <c r="AX242" s="210"/>
      <c r="AY242" s="210"/>
      <c r="AZ242" s="210"/>
      <c r="BA242" s="210"/>
      <c r="BB242" s="210"/>
      <c r="BC242" s="210"/>
      <c r="BD242" s="210"/>
      <c r="BE242" s="210"/>
      <c r="BF242" s="210"/>
      <c r="BG242" s="210"/>
      <c r="BH242" s="210"/>
    </row>
    <row r="243" spans="1:60" outlineLevel="1" x14ac:dyDescent="0.2">
      <c r="A243" s="217"/>
      <c r="B243" s="218"/>
      <c r="C243" s="257" t="s">
        <v>398</v>
      </c>
      <c r="D243" s="245"/>
      <c r="E243" s="246">
        <v>12.957000000000001</v>
      </c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0"/>
      <c r="Z243" s="210"/>
      <c r="AA243" s="210"/>
      <c r="AB243" s="210"/>
      <c r="AC243" s="210"/>
      <c r="AD243" s="210"/>
      <c r="AE243" s="210"/>
      <c r="AF243" s="210"/>
      <c r="AG243" s="210" t="s">
        <v>210</v>
      </c>
      <c r="AH243" s="210">
        <v>0</v>
      </c>
      <c r="AI243" s="210"/>
      <c r="AJ243" s="210"/>
      <c r="AK243" s="210"/>
      <c r="AL243" s="210"/>
      <c r="AM243" s="210"/>
      <c r="AN243" s="210"/>
      <c r="AO243" s="210"/>
      <c r="AP243" s="210"/>
      <c r="AQ243" s="210"/>
      <c r="AR243" s="210"/>
      <c r="AS243" s="210"/>
      <c r="AT243" s="210"/>
      <c r="AU243" s="210"/>
      <c r="AV243" s="210"/>
      <c r="AW243" s="210"/>
      <c r="AX243" s="210"/>
      <c r="AY243" s="210"/>
      <c r="AZ243" s="210"/>
      <c r="BA243" s="210"/>
      <c r="BB243" s="210"/>
      <c r="BC243" s="210"/>
      <c r="BD243" s="210"/>
      <c r="BE243" s="210"/>
      <c r="BF243" s="210"/>
      <c r="BG243" s="210"/>
      <c r="BH243" s="210"/>
    </row>
    <row r="244" spans="1:60" outlineLevel="1" x14ac:dyDescent="0.2">
      <c r="A244" s="217"/>
      <c r="B244" s="218"/>
      <c r="C244" s="257" t="s">
        <v>382</v>
      </c>
      <c r="D244" s="245"/>
      <c r="E244" s="246"/>
      <c r="F244" s="219"/>
      <c r="G244" s="219"/>
      <c r="H244" s="219"/>
      <c r="I244" s="219"/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19"/>
      <c r="U244" s="219"/>
      <c r="V244" s="219"/>
      <c r="W244" s="219"/>
      <c r="X244" s="219"/>
      <c r="Y244" s="210"/>
      <c r="Z244" s="210"/>
      <c r="AA244" s="210"/>
      <c r="AB244" s="210"/>
      <c r="AC244" s="210"/>
      <c r="AD244" s="210"/>
      <c r="AE244" s="210"/>
      <c r="AF244" s="210"/>
      <c r="AG244" s="210" t="s">
        <v>210</v>
      </c>
      <c r="AH244" s="210">
        <v>0</v>
      </c>
      <c r="AI244" s="210"/>
      <c r="AJ244" s="210"/>
      <c r="AK244" s="210"/>
      <c r="AL244" s="210"/>
      <c r="AM244" s="210"/>
      <c r="AN244" s="210"/>
      <c r="AO244" s="210"/>
      <c r="AP244" s="210"/>
      <c r="AQ244" s="210"/>
      <c r="AR244" s="210"/>
      <c r="AS244" s="210"/>
      <c r="AT244" s="210"/>
      <c r="AU244" s="210"/>
      <c r="AV244" s="210"/>
      <c r="AW244" s="210"/>
      <c r="AX244" s="210"/>
      <c r="AY244" s="210"/>
      <c r="AZ244" s="210"/>
      <c r="BA244" s="210"/>
      <c r="BB244" s="210"/>
      <c r="BC244" s="210"/>
      <c r="BD244" s="210"/>
      <c r="BE244" s="210"/>
      <c r="BF244" s="210"/>
      <c r="BG244" s="210"/>
      <c r="BH244" s="210"/>
    </row>
    <row r="245" spans="1:60" outlineLevel="1" x14ac:dyDescent="0.2">
      <c r="A245" s="217"/>
      <c r="B245" s="218"/>
      <c r="C245" s="259" t="s">
        <v>249</v>
      </c>
      <c r="D245" s="247"/>
      <c r="E245" s="248"/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0"/>
      <c r="Z245" s="210"/>
      <c r="AA245" s="210"/>
      <c r="AB245" s="210"/>
      <c r="AC245" s="210"/>
      <c r="AD245" s="210"/>
      <c r="AE245" s="210"/>
      <c r="AF245" s="210"/>
      <c r="AG245" s="210" t="s">
        <v>210</v>
      </c>
      <c r="AH245" s="210"/>
      <c r="AI245" s="210"/>
      <c r="AJ245" s="210"/>
      <c r="AK245" s="210"/>
      <c r="AL245" s="210"/>
      <c r="AM245" s="210"/>
      <c r="AN245" s="210"/>
      <c r="AO245" s="210"/>
      <c r="AP245" s="210"/>
      <c r="AQ245" s="210"/>
      <c r="AR245" s="210"/>
      <c r="AS245" s="210"/>
      <c r="AT245" s="210"/>
      <c r="AU245" s="210"/>
      <c r="AV245" s="210"/>
      <c r="AW245" s="210"/>
      <c r="AX245" s="210"/>
      <c r="AY245" s="210"/>
      <c r="AZ245" s="210"/>
      <c r="BA245" s="210"/>
      <c r="BB245" s="210"/>
      <c r="BC245" s="210"/>
      <c r="BD245" s="210"/>
      <c r="BE245" s="210"/>
      <c r="BF245" s="210"/>
      <c r="BG245" s="210"/>
      <c r="BH245" s="210"/>
    </row>
    <row r="246" spans="1:60" outlineLevel="1" x14ac:dyDescent="0.2">
      <c r="A246" s="217"/>
      <c r="B246" s="218"/>
      <c r="C246" s="260" t="s">
        <v>390</v>
      </c>
      <c r="D246" s="247"/>
      <c r="E246" s="248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0"/>
      <c r="Z246" s="210"/>
      <c r="AA246" s="210"/>
      <c r="AB246" s="210"/>
      <c r="AC246" s="210"/>
      <c r="AD246" s="210"/>
      <c r="AE246" s="210"/>
      <c r="AF246" s="210"/>
      <c r="AG246" s="210" t="s">
        <v>210</v>
      </c>
      <c r="AH246" s="210">
        <v>2</v>
      </c>
      <c r="AI246" s="210"/>
      <c r="AJ246" s="210"/>
      <c r="AK246" s="210"/>
      <c r="AL246" s="210"/>
      <c r="AM246" s="210"/>
      <c r="AN246" s="210"/>
      <c r="AO246" s="210"/>
      <c r="AP246" s="210"/>
      <c r="AQ246" s="210"/>
      <c r="AR246" s="210"/>
      <c r="AS246" s="210"/>
      <c r="AT246" s="210"/>
      <c r="AU246" s="210"/>
      <c r="AV246" s="210"/>
      <c r="AW246" s="210"/>
      <c r="AX246" s="210"/>
      <c r="AY246" s="210"/>
      <c r="AZ246" s="210"/>
      <c r="BA246" s="210"/>
      <c r="BB246" s="210"/>
      <c r="BC246" s="210"/>
      <c r="BD246" s="210"/>
      <c r="BE246" s="210"/>
      <c r="BF246" s="210"/>
      <c r="BG246" s="210"/>
      <c r="BH246" s="210"/>
    </row>
    <row r="247" spans="1:60" outlineLevel="1" x14ac:dyDescent="0.2">
      <c r="A247" s="217"/>
      <c r="B247" s="218"/>
      <c r="C247" s="260" t="s">
        <v>399</v>
      </c>
      <c r="D247" s="247"/>
      <c r="E247" s="248">
        <v>14.31</v>
      </c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0"/>
      <c r="Z247" s="210"/>
      <c r="AA247" s="210"/>
      <c r="AB247" s="210"/>
      <c r="AC247" s="210"/>
      <c r="AD247" s="210"/>
      <c r="AE247" s="210"/>
      <c r="AF247" s="210"/>
      <c r="AG247" s="210" t="s">
        <v>210</v>
      </c>
      <c r="AH247" s="210">
        <v>2</v>
      </c>
      <c r="AI247" s="210"/>
      <c r="AJ247" s="210"/>
      <c r="AK247" s="210"/>
      <c r="AL247" s="210"/>
      <c r="AM247" s="210"/>
      <c r="AN247" s="210"/>
      <c r="AO247" s="210"/>
      <c r="AP247" s="210"/>
      <c r="AQ247" s="210"/>
      <c r="AR247" s="210"/>
      <c r="AS247" s="210"/>
      <c r="AT247" s="210"/>
      <c r="AU247" s="210"/>
      <c r="AV247" s="210"/>
      <c r="AW247" s="210"/>
      <c r="AX247" s="210"/>
      <c r="AY247" s="210"/>
      <c r="AZ247" s="210"/>
      <c r="BA247" s="210"/>
      <c r="BB247" s="210"/>
      <c r="BC247" s="210"/>
      <c r="BD247" s="210"/>
      <c r="BE247" s="210"/>
      <c r="BF247" s="210"/>
      <c r="BG247" s="210"/>
      <c r="BH247" s="210"/>
    </row>
    <row r="248" spans="1:60" outlineLevel="1" x14ac:dyDescent="0.2">
      <c r="A248" s="217"/>
      <c r="B248" s="218"/>
      <c r="C248" s="259" t="s">
        <v>251</v>
      </c>
      <c r="D248" s="247"/>
      <c r="E248" s="248"/>
      <c r="F248" s="219"/>
      <c r="G248" s="219"/>
      <c r="H248" s="219"/>
      <c r="I248" s="219"/>
      <c r="J248" s="219"/>
      <c r="K248" s="219"/>
      <c r="L248" s="219"/>
      <c r="M248" s="219"/>
      <c r="N248" s="219"/>
      <c r="O248" s="219"/>
      <c r="P248" s="219"/>
      <c r="Q248" s="219"/>
      <c r="R248" s="219"/>
      <c r="S248" s="219"/>
      <c r="T248" s="219"/>
      <c r="U248" s="219"/>
      <c r="V248" s="219"/>
      <c r="W248" s="219"/>
      <c r="X248" s="219"/>
      <c r="Y248" s="210"/>
      <c r="Z248" s="210"/>
      <c r="AA248" s="210"/>
      <c r="AB248" s="210"/>
      <c r="AC248" s="210"/>
      <c r="AD248" s="210"/>
      <c r="AE248" s="210"/>
      <c r="AF248" s="210"/>
      <c r="AG248" s="210" t="s">
        <v>210</v>
      </c>
      <c r="AH248" s="210"/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0"/>
      <c r="AS248" s="210"/>
      <c r="AT248" s="210"/>
      <c r="AU248" s="210"/>
      <c r="AV248" s="210"/>
      <c r="AW248" s="210"/>
      <c r="AX248" s="210"/>
      <c r="AY248" s="210"/>
      <c r="AZ248" s="210"/>
      <c r="BA248" s="210"/>
      <c r="BB248" s="210"/>
      <c r="BC248" s="210"/>
      <c r="BD248" s="210"/>
      <c r="BE248" s="210"/>
      <c r="BF248" s="210"/>
      <c r="BG248" s="210"/>
      <c r="BH248" s="210"/>
    </row>
    <row r="249" spans="1:60" outlineLevel="1" x14ac:dyDescent="0.2">
      <c r="A249" s="217"/>
      <c r="B249" s="218"/>
      <c r="C249" s="257" t="s">
        <v>400</v>
      </c>
      <c r="D249" s="245"/>
      <c r="E249" s="246">
        <v>3.0051000000000001</v>
      </c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0"/>
      <c r="Z249" s="210"/>
      <c r="AA249" s="210"/>
      <c r="AB249" s="210"/>
      <c r="AC249" s="210"/>
      <c r="AD249" s="210"/>
      <c r="AE249" s="210"/>
      <c r="AF249" s="210"/>
      <c r="AG249" s="210" t="s">
        <v>210</v>
      </c>
      <c r="AH249" s="210">
        <v>0</v>
      </c>
      <c r="AI249" s="210"/>
      <c r="AJ249" s="210"/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10"/>
      <c r="AY249" s="210"/>
      <c r="AZ249" s="210"/>
      <c r="BA249" s="210"/>
      <c r="BB249" s="210"/>
      <c r="BC249" s="210"/>
      <c r="BD249" s="210"/>
      <c r="BE249" s="210"/>
      <c r="BF249" s="210"/>
      <c r="BG249" s="210"/>
      <c r="BH249" s="210"/>
    </row>
    <row r="250" spans="1:60" outlineLevel="1" x14ac:dyDescent="0.2">
      <c r="A250" s="227">
        <v>46</v>
      </c>
      <c r="B250" s="228" t="s">
        <v>401</v>
      </c>
      <c r="C250" s="239" t="s">
        <v>402</v>
      </c>
      <c r="D250" s="229" t="s">
        <v>295</v>
      </c>
      <c r="E250" s="230">
        <v>0.19087999999999999</v>
      </c>
      <c r="F250" s="231"/>
      <c r="G250" s="232">
        <f>ROUND(E250*F250,2)</f>
        <v>0</v>
      </c>
      <c r="H250" s="231"/>
      <c r="I250" s="232">
        <f>ROUND(E250*H250,2)</f>
        <v>0</v>
      </c>
      <c r="J250" s="231"/>
      <c r="K250" s="232">
        <f>ROUND(E250*J250,2)</f>
        <v>0</v>
      </c>
      <c r="L250" s="232">
        <v>21</v>
      </c>
      <c r="M250" s="232">
        <f>G250*(1+L250/100)</f>
        <v>0</v>
      </c>
      <c r="N250" s="232">
        <v>0</v>
      </c>
      <c r="O250" s="232">
        <f>ROUND(E250*N250,2)</f>
        <v>0</v>
      </c>
      <c r="P250" s="232">
        <v>0</v>
      </c>
      <c r="Q250" s="232">
        <f>ROUND(E250*P250,2)</f>
        <v>0</v>
      </c>
      <c r="R250" s="232" t="s">
        <v>375</v>
      </c>
      <c r="S250" s="232" t="s">
        <v>164</v>
      </c>
      <c r="T250" s="233" t="s">
        <v>206</v>
      </c>
      <c r="U250" s="219">
        <v>1.1020000000000001</v>
      </c>
      <c r="V250" s="219">
        <f>ROUND(E250*U250,2)</f>
        <v>0.21</v>
      </c>
      <c r="W250" s="219"/>
      <c r="X250" s="219" t="s">
        <v>296</v>
      </c>
      <c r="Y250" s="210"/>
      <c r="Z250" s="210"/>
      <c r="AA250" s="210"/>
      <c r="AB250" s="210"/>
      <c r="AC250" s="210"/>
      <c r="AD250" s="210"/>
      <c r="AE250" s="210"/>
      <c r="AF250" s="210"/>
      <c r="AG250" s="210" t="s">
        <v>297</v>
      </c>
      <c r="AH250" s="210"/>
      <c r="AI250" s="210"/>
      <c r="AJ250" s="210"/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10"/>
      <c r="AY250" s="210"/>
      <c r="AZ250" s="210"/>
      <c r="BA250" s="210"/>
      <c r="BB250" s="210"/>
      <c r="BC250" s="210"/>
      <c r="BD250" s="210"/>
      <c r="BE250" s="210"/>
      <c r="BF250" s="210"/>
      <c r="BG250" s="210"/>
      <c r="BH250" s="210"/>
    </row>
    <row r="251" spans="1:60" outlineLevel="1" x14ac:dyDescent="0.2">
      <c r="A251" s="217"/>
      <c r="B251" s="218"/>
      <c r="C251" s="258" t="s">
        <v>403</v>
      </c>
      <c r="D251" s="249"/>
      <c r="E251" s="249"/>
      <c r="F251" s="249"/>
      <c r="G251" s="24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0"/>
      <c r="Z251" s="210"/>
      <c r="AA251" s="210"/>
      <c r="AB251" s="210"/>
      <c r="AC251" s="210"/>
      <c r="AD251" s="210"/>
      <c r="AE251" s="210"/>
      <c r="AF251" s="210"/>
      <c r="AG251" s="210" t="s">
        <v>223</v>
      </c>
      <c r="AH251" s="210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0"/>
      <c r="AU251" s="210"/>
      <c r="AV251" s="210"/>
      <c r="AW251" s="210"/>
      <c r="AX251" s="210"/>
      <c r="AY251" s="210"/>
      <c r="AZ251" s="210"/>
      <c r="BA251" s="210"/>
      <c r="BB251" s="210"/>
      <c r="BC251" s="210"/>
      <c r="BD251" s="210"/>
      <c r="BE251" s="210"/>
      <c r="BF251" s="210"/>
      <c r="BG251" s="210"/>
      <c r="BH251" s="210"/>
    </row>
    <row r="252" spans="1:60" outlineLevel="1" x14ac:dyDescent="0.2">
      <c r="A252" s="217"/>
      <c r="B252" s="218"/>
      <c r="C252" s="257" t="s">
        <v>299</v>
      </c>
      <c r="D252" s="245"/>
      <c r="E252" s="246"/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0"/>
      <c r="Z252" s="210"/>
      <c r="AA252" s="210"/>
      <c r="AB252" s="210"/>
      <c r="AC252" s="210"/>
      <c r="AD252" s="210"/>
      <c r="AE252" s="210"/>
      <c r="AF252" s="210"/>
      <c r="AG252" s="210" t="s">
        <v>210</v>
      </c>
      <c r="AH252" s="210">
        <v>0</v>
      </c>
      <c r="AI252" s="210"/>
      <c r="AJ252" s="210"/>
      <c r="AK252" s="210"/>
      <c r="AL252" s="210"/>
      <c r="AM252" s="210"/>
      <c r="AN252" s="210"/>
      <c r="AO252" s="210"/>
      <c r="AP252" s="210"/>
      <c r="AQ252" s="210"/>
      <c r="AR252" s="210"/>
      <c r="AS252" s="210"/>
      <c r="AT252" s="210"/>
      <c r="AU252" s="210"/>
      <c r="AV252" s="210"/>
      <c r="AW252" s="210"/>
      <c r="AX252" s="210"/>
      <c r="AY252" s="210"/>
      <c r="AZ252" s="210"/>
      <c r="BA252" s="210"/>
      <c r="BB252" s="210"/>
      <c r="BC252" s="210"/>
      <c r="BD252" s="210"/>
      <c r="BE252" s="210"/>
      <c r="BF252" s="210"/>
      <c r="BG252" s="210"/>
      <c r="BH252" s="210"/>
    </row>
    <row r="253" spans="1:60" outlineLevel="1" x14ac:dyDescent="0.2">
      <c r="A253" s="217"/>
      <c r="B253" s="218"/>
      <c r="C253" s="257" t="s">
        <v>404</v>
      </c>
      <c r="D253" s="245"/>
      <c r="E253" s="246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0"/>
      <c r="Z253" s="210"/>
      <c r="AA253" s="210"/>
      <c r="AB253" s="210"/>
      <c r="AC253" s="210"/>
      <c r="AD253" s="210"/>
      <c r="AE253" s="210"/>
      <c r="AF253" s="210"/>
      <c r="AG253" s="210" t="s">
        <v>210</v>
      </c>
      <c r="AH253" s="210">
        <v>0</v>
      </c>
      <c r="AI253" s="210"/>
      <c r="AJ253" s="210"/>
      <c r="AK253" s="210"/>
      <c r="AL253" s="210"/>
      <c r="AM253" s="210"/>
      <c r="AN253" s="210"/>
      <c r="AO253" s="210"/>
      <c r="AP253" s="210"/>
      <c r="AQ253" s="210"/>
      <c r="AR253" s="210"/>
      <c r="AS253" s="210"/>
      <c r="AT253" s="210"/>
      <c r="AU253" s="210"/>
      <c r="AV253" s="210"/>
      <c r="AW253" s="210"/>
      <c r="AX253" s="210"/>
      <c r="AY253" s="210"/>
      <c r="AZ253" s="210"/>
      <c r="BA253" s="210"/>
      <c r="BB253" s="210"/>
      <c r="BC253" s="210"/>
      <c r="BD253" s="210"/>
      <c r="BE253" s="210"/>
      <c r="BF253" s="210"/>
      <c r="BG253" s="210"/>
      <c r="BH253" s="210"/>
    </row>
    <row r="254" spans="1:60" outlineLevel="1" x14ac:dyDescent="0.2">
      <c r="A254" s="217"/>
      <c r="B254" s="218"/>
      <c r="C254" s="257" t="s">
        <v>405</v>
      </c>
      <c r="D254" s="245"/>
      <c r="E254" s="246">
        <v>0.19087999999999999</v>
      </c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0"/>
      <c r="Z254" s="210"/>
      <c r="AA254" s="210"/>
      <c r="AB254" s="210"/>
      <c r="AC254" s="210"/>
      <c r="AD254" s="210"/>
      <c r="AE254" s="210"/>
      <c r="AF254" s="210"/>
      <c r="AG254" s="210" t="s">
        <v>210</v>
      </c>
      <c r="AH254" s="210">
        <v>0</v>
      </c>
      <c r="AI254" s="210"/>
      <c r="AJ254" s="210"/>
      <c r="AK254" s="210"/>
      <c r="AL254" s="210"/>
      <c r="AM254" s="210"/>
      <c r="AN254" s="210"/>
      <c r="AO254" s="210"/>
      <c r="AP254" s="210"/>
      <c r="AQ254" s="210"/>
      <c r="AR254" s="210"/>
      <c r="AS254" s="210"/>
      <c r="AT254" s="210"/>
      <c r="AU254" s="210"/>
      <c r="AV254" s="210"/>
      <c r="AW254" s="210"/>
      <c r="AX254" s="210"/>
      <c r="AY254" s="210"/>
      <c r="AZ254" s="210"/>
      <c r="BA254" s="210"/>
      <c r="BB254" s="210"/>
      <c r="BC254" s="210"/>
      <c r="BD254" s="210"/>
      <c r="BE254" s="210"/>
      <c r="BF254" s="210"/>
      <c r="BG254" s="210"/>
      <c r="BH254" s="210"/>
    </row>
    <row r="255" spans="1:60" x14ac:dyDescent="0.2">
      <c r="A255" s="221" t="s">
        <v>159</v>
      </c>
      <c r="B255" s="222" t="s">
        <v>119</v>
      </c>
      <c r="C255" s="238" t="s">
        <v>120</v>
      </c>
      <c r="D255" s="223"/>
      <c r="E255" s="224"/>
      <c r="F255" s="225"/>
      <c r="G255" s="225">
        <f>SUMIF(AG256:AG263,"&lt;&gt;NOR",G256:G263)</f>
        <v>0</v>
      </c>
      <c r="H255" s="225"/>
      <c r="I255" s="225">
        <f>SUM(I256:I263)</f>
        <v>0</v>
      </c>
      <c r="J255" s="225"/>
      <c r="K255" s="225">
        <f>SUM(K256:K263)</f>
        <v>0</v>
      </c>
      <c r="L255" s="225"/>
      <c r="M255" s="225">
        <f>SUM(M256:M263)</f>
        <v>0</v>
      </c>
      <c r="N255" s="225"/>
      <c r="O255" s="225">
        <f>SUM(O256:O263)</f>
        <v>0.03</v>
      </c>
      <c r="P255" s="225"/>
      <c r="Q255" s="225">
        <f>SUM(Q256:Q263)</f>
        <v>0</v>
      </c>
      <c r="R255" s="225"/>
      <c r="S255" s="225"/>
      <c r="T255" s="226"/>
      <c r="U255" s="220"/>
      <c r="V255" s="220">
        <f>SUM(V256:V263)</f>
        <v>7.1400000000000006</v>
      </c>
      <c r="W255" s="220"/>
      <c r="X255" s="220"/>
      <c r="AG255" t="s">
        <v>160</v>
      </c>
    </row>
    <row r="256" spans="1:60" outlineLevel="1" x14ac:dyDescent="0.2">
      <c r="A256" s="227">
        <v>47</v>
      </c>
      <c r="B256" s="228" t="s">
        <v>406</v>
      </c>
      <c r="C256" s="239" t="s">
        <v>407</v>
      </c>
      <c r="D256" s="229" t="s">
        <v>214</v>
      </c>
      <c r="E256" s="230">
        <v>40.783499999999997</v>
      </c>
      <c r="F256" s="231"/>
      <c r="G256" s="232">
        <f>ROUND(E256*F256,2)</f>
        <v>0</v>
      </c>
      <c r="H256" s="231"/>
      <c r="I256" s="232">
        <f>ROUND(E256*H256,2)</f>
        <v>0</v>
      </c>
      <c r="J256" s="231"/>
      <c r="K256" s="232">
        <f>ROUND(E256*J256,2)</f>
        <v>0</v>
      </c>
      <c r="L256" s="232">
        <v>21</v>
      </c>
      <c r="M256" s="232">
        <f>G256*(1+L256/100)</f>
        <v>0</v>
      </c>
      <c r="N256" s="232">
        <v>1.7000000000000001E-4</v>
      </c>
      <c r="O256" s="232">
        <f>ROUND(E256*N256,2)</f>
        <v>0.01</v>
      </c>
      <c r="P256" s="232">
        <v>0</v>
      </c>
      <c r="Q256" s="232">
        <f>ROUND(E256*P256,2)</f>
        <v>0</v>
      </c>
      <c r="R256" s="232" t="s">
        <v>408</v>
      </c>
      <c r="S256" s="232" t="s">
        <v>164</v>
      </c>
      <c r="T256" s="233" t="s">
        <v>206</v>
      </c>
      <c r="U256" s="219">
        <v>3.2480000000000002E-2</v>
      </c>
      <c r="V256" s="219">
        <f>ROUND(E256*U256,2)</f>
        <v>1.32</v>
      </c>
      <c r="W256" s="219"/>
      <c r="X256" s="219" t="s">
        <v>207</v>
      </c>
      <c r="Y256" s="210"/>
      <c r="Z256" s="210"/>
      <c r="AA256" s="210"/>
      <c r="AB256" s="210"/>
      <c r="AC256" s="210"/>
      <c r="AD256" s="210"/>
      <c r="AE256" s="210"/>
      <c r="AF256" s="210"/>
      <c r="AG256" s="210" t="s">
        <v>305</v>
      </c>
      <c r="AH256" s="210"/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0"/>
      <c r="AU256" s="210"/>
      <c r="AV256" s="210"/>
      <c r="AW256" s="210"/>
      <c r="AX256" s="210"/>
      <c r="AY256" s="210"/>
      <c r="AZ256" s="210"/>
      <c r="BA256" s="210"/>
      <c r="BB256" s="210"/>
      <c r="BC256" s="210"/>
      <c r="BD256" s="210"/>
      <c r="BE256" s="210"/>
      <c r="BF256" s="210"/>
      <c r="BG256" s="210"/>
      <c r="BH256" s="210"/>
    </row>
    <row r="257" spans="1:60" outlineLevel="1" x14ac:dyDescent="0.2">
      <c r="A257" s="217"/>
      <c r="B257" s="218"/>
      <c r="C257" s="257" t="s">
        <v>259</v>
      </c>
      <c r="D257" s="245"/>
      <c r="E257" s="246"/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0"/>
      <c r="Z257" s="210"/>
      <c r="AA257" s="210"/>
      <c r="AB257" s="210"/>
      <c r="AC257" s="210"/>
      <c r="AD257" s="210"/>
      <c r="AE257" s="210"/>
      <c r="AF257" s="210"/>
      <c r="AG257" s="210" t="s">
        <v>210</v>
      </c>
      <c r="AH257" s="210">
        <v>0</v>
      </c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  <c r="AT257" s="210"/>
      <c r="AU257" s="210"/>
      <c r="AV257" s="210"/>
      <c r="AW257" s="210"/>
      <c r="AX257" s="210"/>
      <c r="AY257" s="210"/>
      <c r="AZ257" s="210"/>
      <c r="BA257" s="210"/>
      <c r="BB257" s="210"/>
      <c r="BC257" s="210"/>
      <c r="BD257" s="210"/>
      <c r="BE257" s="210"/>
      <c r="BF257" s="210"/>
      <c r="BG257" s="210"/>
      <c r="BH257" s="210"/>
    </row>
    <row r="258" spans="1:60" outlineLevel="1" x14ac:dyDescent="0.2">
      <c r="A258" s="217"/>
      <c r="B258" s="218"/>
      <c r="C258" s="257" t="s">
        <v>216</v>
      </c>
      <c r="D258" s="245"/>
      <c r="E258" s="246"/>
      <c r="F258" s="219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0"/>
      <c r="Z258" s="210"/>
      <c r="AA258" s="210"/>
      <c r="AB258" s="210"/>
      <c r="AC258" s="210"/>
      <c r="AD258" s="210"/>
      <c r="AE258" s="210"/>
      <c r="AF258" s="210"/>
      <c r="AG258" s="210" t="s">
        <v>210</v>
      </c>
      <c r="AH258" s="210">
        <v>0</v>
      </c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0"/>
      <c r="AU258" s="210"/>
      <c r="AV258" s="210"/>
      <c r="AW258" s="210"/>
      <c r="AX258" s="210"/>
      <c r="AY258" s="210"/>
      <c r="AZ258" s="210"/>
      <c r="BA258" s="210"/>
      <c r="BB258" s="210"/>
      <c r="BC258" s="210"/>
      <c r="BD258" s="210"/>
      <c r="BE258" s="210"/>
      <c r="BF258" s="210"/>
      <c r="BG258" s="210"/>
      <c r="BH258" s="210"/>
    </row>
    <row r="259" spans="1:60" outlineLevel="1" x14ac:dyDescent="0.2">
      <c r="A259" s="217"/>
      <c r="B259" s="218"/>
      <c r="C259" s="257" t="s">
        <v>260</v>
      </c>
      <c r="D259" s="245"/>
      <c r="E259" s="246">
        <v>40.78</v>
      </c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0"/>
      <c r="Z259" s="210"/>
      <c r="AA259" s="210"/>
      <c r="AB259" s="210"/>
      <c r="AC259" s="210"/>
      <c r="AD259" s="210"/>
      <c r="AE259" s="210"/>
      <c r="AF259" s="210"/>
      <c r="AG259" s="210" t="s">
        <v>210</v>
      </c>
      <c r="AH259" s="210">
        <v>0</v>
      </c>
      <c r="AI259" s="210"/>
      <c r="AJ259" s="210"/>
      <c r="AK259" s="210"/>
      <c r="AL259" s="210"/>
      <c r="AM259" s="210"/>
      <c r="AN259" s="210"/>
      <c r="AO259" s="210"/>
      <c r="AP259" s="210"/>
      <c r="AQ259" s="210"/>
      <c r="AR259" s="210"/>
      <c r="AS259" s="210"/>
      <c r="AT259" s="210"/>
      <c r="AU259" s="210"/>
      <c r="AV259" s="210"/>
      <c r="AW259" s="210"/>
      <c r="AX259" s="210"/>
      <c r="AY259" s="210"/>
      <c r="AZ259" s="210"/>
      <c r="BA259" s="210"/>
      <c r="BB259" s="210"/>
      <c r="BC259" s="210"/>
      <c r="BD259" s="210"/>
      <c r="BE259" s="210"/>
      <c r="BF259" s="210"/>
      <c r="BG259" s="210"/>
      <c r="BH259" s="210"/>
    </row>
    <row r="260" spans="1:60" outlineLevel="1" x14ac:dyDescent="0.2">
      <c r="A260" s="250">
        <v>48</v>
      </c>
      <c r="B260" s="251" t="s">
        <v>409</v>
      </c>
      <c r="C260" s="261" t="s">
        <v>410</v>
      </c>
      <c r="D260" s="252" t="s">
        <v>214</v>
      </c>
      <c r="E260" s="253">
        <v>40.783499999999997</v>
      </c>
      <c r="F260" s="254"/>
      <c r="G260" s="255">
        <f>ROUND(E260*F260,2)</f>
        <v>0</v>
      </c>
      <c r="H260" s="254"/>
      <c r="I260" s="255">
        <f>ROUND(E260*H260,2)</f>
        <v>0</v>
      </c>
      <c r="J260" s="254"/>
      <c r="K260" s="255">
        <f>ROUND(E260*J260,2)</f>
        <v>0</v>
      </c>
      <c r="L260" s="255">
        <v>21</v>
      </c>
      <c r="M260" s="255">
        <f>G260*(1+L260/100)</f>
        <v>0</v>
      </c>
      <c r="N260" s="255">
        <v>4.6000000000000001E-4</v>
      </c>
      <c r="O260" s="255">
        <f>ROUND(E260*N260,2)</f>
        <v>0.02</v>
      </c>
      <c r="P260" s="255">
        <v>0</v>
      </c>
      <c r="Q260" s="255">
        <f>ROUND(E260*P260,2)</f>
        <v>0</v>
      </c>
      <c r="R260" s="255" t="s">
        <v>408</v>
      </c>
      <c r="S260" s="255" t="s">
        <v>164</v>
      </c>
      <c r="T260" s="256" t="s">
        <v>206</v>
      </c>
      <c r="U260" s="219">
        <v>0.10191</v>
      </c>
      <c r="V260" s="219">
        <f>ROUND(E260*U260,2)</f>
        <v>4.16</v>
      </c>
      <c r="W260" s="219"/>
      <c r="X260" s="219" t="s">
        <v>207</v>
      </c>
      <c r="Y260" s="210"/>
      <c r="Z260" s="210"/>
      <c r="AA260" s="210"/>
      <c r="AB260" s="210"/>
      <c r="AC260" s="210"/>
      <c r="AD260" s="210"/>
      <c r="AE260" s="210"/>
      <c r="AF260" s="210"/>
      <c r="AG260" s="210" t="s">
        <v>305</v>
      </c>
      <c r="AH260" s="210"/>
      <c r="AI260" s="210"/>
      <c r="AJ260" s="210"/>
      <c r="AK260" s="210"/>
      <c r="AL260" s="210"/>
      <c r="AM260" s="210"/>
      <c r="AN260" s="210"/>
      <c r="AO260" s="210"/>
      <c r="AP260" s="210"/>
      <c r="AQ260" s="210"/>
      <c r="AR260" s="210"/>
      <c r="AS260" s="210"/>
      <c r="AT260" s="210"/>
      <c r="AU260" s="210"/>
      <c r="AV260" s="210"/>
      <c r="AW260" s="210"/>
      <c r="AX260" s="210"/>
      <c r="AY260" s="210"/>
      <c r="AZ260" s="210"/>
      <c r="BA260" s="210"/>
      <c r="BB260" s="210"/>
      <c r="BC260" s="210"/>
      <c r="BD260" s="210"/>
      <c r="BE260" s="210"/>
      <c r="BF260" s="210"/>
      <c r="BG260" s="210"/>
      <c r="BH260" s="210"/>
    </row>
    <row r="261" spans="1:60" ht="22.5" outlineLevel="1" x14ac:dyDescent="0.2">
      <c r="A261" s="227">
        <v>49</v>
      </c>
      <c r="B261" s="228" t="s">
        <v>411</v>
      </c>
      <c r="C261" s="239" t="s">
        <v>412</v>
      </c>
      <c r="D261" s="229" t="s">
        <v>214</v>
      </c>
      <c r="E261" s="230">
        <v>12.34</v>
      </c>
      <c r="F261" s="231"/>
      <c r="G261" s="232">
        <f>ROUND(E261*F261,2)</f>
        <v>0</v>
      </c>
      <c r="H261" s="231"/>
      <c r="I261" s="232">
        <f>ROUND(E261*H261,2)</f>
        <v>0</v>
      </c>
      <c r="J261" s="231"/>
      <c r="K261" s="232">
        <f>ROUND(E261*J261,2)</f>
        <v>0</v>
      </c>
      <c r="L261" s="232">
        <v>21</v>
      </c>
      <c r="M261" s="232">
        <f>G261*(1+L261/100)</f>
        <v>0</v>
      </c>
      <c r="N261" s="232">
        <v>3.2000000000000003E-4</v>
      </c>
      <c r="O261" s="232">
        <f>ROUND(E261*N261,2)</f>
        <v>0</v>
      </c>
      <c r="P261" s="232">
        <v>0</v>
      </c>
      <c r="Q261" s="232">
        <f>ROUND(E261*P261,2)</f>
        <v>0</v>
      </c>
      <c r="R261" s="232" t="s">
        <v>408</v>
      </c>
      <c r="S261" s="232" t="s">
        <v>164</v>
      </c>
      <c r="T261" s="233" t="s">
        <v>206</v>
      </c>
      <c r="U261" s="219">
        <v>0.13439999999999999</v>
      </c>
      <c r="V261" s="219">
        <f>ROUND(E261*U261,2)</f>
        <v>1.66</v>
      </c>
      <c r="W261" s="219"/>
      <c r="X261" s="219" t="s">
        <v>207</v>
      </c>
      <c r="Y261" s="210"/>
      <c r="Z261" s="210"/>
      <c r="AA261" s="210"/>
      <c r="AB261" s="210"/>
      <c r="AC261" s="210"/>
      <c r="AD261" s="210"/>
      <c r="AE261" s="210"/>
      <c r="AF261" s="210"/>
      <c r="AG261" s="210" t="s">
        <v>305</v>
      </c>
      <c r="AH261" s="210"/>
      <c r="AI261" s="210"/>
      <c r="AJ261" s="210"/>
      <c r="AK261" s="210"/>
      <c r="AL261" s="210"/>
      <c r="AM261" s="210"/>
      <c r="AN261" s="210"/>
      <c r="AO261" s="210"/>
      <c r="AP261" s="210"/>
      <c r="AQ261" s="210"/>
      <c r="AR261" s="210"/>
      <c r="AS261" s="210"/>
      <c r="AT261" s="210"/>
      <c r="AU261" s="210"/>
      <c r="AV261" s="210"/>
      <c r="AW261" s="210"/>
      <c r="AX261" s="210"/>
      <c r="AY261" s="210"/>
      <c r="AZ261" s="210"/>
      <c r="BA261" s="210"/>
      <c r="BB261" s="210"/>
      <c r="BC261" s="210"/>
      <c r="BD261" s="210"/>
      <c r="BE261" s="210"/>
      <c r="BF261" s="210"/>
      <c r="BG261" s="210"/>
      <c r="BH261" s="210"/>
    </row>
    <row r="262" spans="1:60" outlineLevel="1" x14ac:dyDescent="0.2">
      <c r="A262" s="217"/>
      <c r="B262" s="218"/>
      <c r="C262" s="257" t="s">
        <v>413</v>
      </c>
      <c r="D262" s="245"/>
      <c r="E262" s="246"/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0"/>
      <c r="Z262" s="210"/>
      <c r="AA262" s="210"/>
      <c r="AB262" s="210"/>
      <c r="AC262" s="210"/>
      <c r="AD262" s="210"/>
      <c r="AE262" s="210"/>
      <c r="AF262" s="210"/>
      <c r="AG262" s="210" t="s">
        <v>210</v>
      </c>
      <c r="AH262" s="210">
        <v>0</v>
      </c>
      <c r="AI262" s="210"/>
      <c r="AJ262" s="210"/>
      <c r="AK262" s="210"/>
      <c r="AL262" s="210"/>
      <c r="AM262" s="210"/>
      <c r="AN262" s="210"/>
      <c r="AO262" s="210"/>
      <c r="AP262" s="210"/>
      <c r="AQ262" s="210"/>
      <c r="AR262" s="210"/>
      <c r="AS262" s="210"/>
      <c r="AT262" s="210"/>
      <c r="AU262" s="210"/>
      <c r="AV262" s="210"/>
      <c r="AW262" s="210"/>
      <c r="AX262" s="210"/>
      <c r="AY262" s="210"/>
      <c r="AZ262" s="210"/>
      <c r="BA262" s="210"/>
      <c r="BB262" s="210"/>
      <c r="BC262" s="210"/>
      <c r="BD262" s="210"/>
      <c r="BE262" s="210"/>
      <c r="BF262" s="210"/>
      <c r="BG262" s="210"/>
      <c r="BH262" s="210"/>
    </row>
    <row r="263" spans="1:60" outlineLevel="1" x14ac:dyDescent="0.2">
      <c r="A263" s="217"/>
      <c r="B263" s="218"/>
      <c r="C263" s="257" t="s">
        <v>217</v>
      </c>
      <c r="D263" s="245"/>
      <c r="E263" s="246">
        <v>12.34</v>
      </c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0"/>
      <c r="Z263" s="210"/>
      <c r="AA263" s="210"/>
      <c r="AB263" s="210"/>
      <c r="AC263" s="210"/>
      <c r="AD263" s="210"/>
      <c r="AE263" s="210"/>
      <c r="AF263" s="210"/>
      <c r="AG263" s="210" t="s">
        <v>210</v>
      </c>
      <c r="AH263" s="210">
        <v>0</v>
      </c>
      <c r="AI263" s="210"/>
      <c r="AJ263" s="210"/>
      <c r="AK263" s="210"/>
      <c r="AL263" s="210"/>
      <c r="AM263" s="210"/>
      <c r="AN263" s="210"/>
      <c r="AO263" s="210"/>
      <c r="AP263" s="210"/>
      <c r="AQ263" s="210"/>
      <c r="AR263" s="210"/>
      <c r="AS263" s="210"/>
      <c r="AT263" s="210"/>
      <c r="AU263" s="210"/>
      <c r="AV263" s="210"/>
      <c r="AW263" s="210"/>
      <c r="AX263" s="210"/>
      <c r="AY263" s="210"/>
      <c r="AZ263" s="210"/>
      <c r="BA263" s="210"/>
      <c r="BB263" s="210"/>
      <c r="BC263" s="210"/>
      <c r="BD263" s="210"/>
      <c r="BE263" s="210"/>
      <c r="BF263" s="210"/>
      <c r="BG263" s="210"/>
      <c r="BH263" s="210"/>
    </row>
    <row r="264" spans="1:60" x14ac:dyDescent="0.2">
      <c r="A264" s="221" t="s">
        <v>159</v>
      </c>
      <c r="B264" s="222" t="s">
        <v>121</v>
      </c>
      <c r="C264" s="238" t="s">
        <v>122</v>
      </c>
      <c r="D264" s="223"/>
      <c r="E264" s="224"/>
      <c r="F264" s="225"/>
      <c r="G264" s="225">
        <f>SUMIF(AG265:AG267,"&lt;&gt;NOR",G265:G267)</f>
        <v>0</v>
      </c>
      <c r="H264" s="225"/>
      <c r="I264" s="225">
        <f>SUM(I265:I267)</f>
        <v>0</v>
      </c>
      <c r="J264" s="225"/>
      <c r="K264" s="225">
        <f>SUM(K265:K267)</f>
        <v>0</v>
      </c>
      <c r="L264" s="225"/>
      <c r="M264" s="225">
        <f>SUM(M265:M267)</f>
        <v>0</v>
      </c>
      <c r="N264" s="225"/>
      <c r="O264" s="225">
        <f>SUM(O265:O267)</f>
        <v>0</v>
      </c>
      <c r="P264" s="225"/>
      <c r="Q264" s="225">
        <f>SUM(Q265:Q267)</f>
        <v>0</v>
      </c>
      <c r="R264" s="225"/>
      <c r="S264" s="225"/>
      <c r="T264" s="226"/>
      <c r="U264" s="220"/>
      <c r="V264" s="220">
        <f>SUM(V265:V267)</f>
        <v>0</v>
      </c>
      <c r="W264" s="220"/>
      <c r="X264" s="220"/>
      <c r="AG264" t="s">
        <v>160</v>
      </c>
    </row>
    <row r="265" spans="1:60" outlineLevel="1" x14ac:dyDescent="0.2">
      <c r="A265" s="250">
        <v>50</v>
      </c>
      <c r="B265" s="251" t="s">
        <v>414</v>
      </c>
      <c r="C265" s="261" t="s">
        <v>415</v>
      </c>
      <c r="D265" s="252" t="s">
        <v>231</v>
      </c>
      <c r="E265" s="253">
        <v>40</v>
      </c>
      <c r="F265" s="254"/>
      <c r="G265" s="255">
        <f>ROUND(E265*F265,2)</f>
        <v>0</v>
      </c>
      <c r="H265" s="254"/>
      <c r="I265" s="255">
        <f>ROUND(E265*H265,2)</f>
        <v>0</v>
      </c>
      <c r="J265" s="254"/>
      <c r="K265" s="255">
        <f>ROUND(E265*J265,2)</f>
        <v>0</v>
      </c>
      <c r="L265" s="255">
        <v>21</v>
      </c>
      <c r="M265" s="255">
        <f>G265*(1+L265/100)</f>
        <v>0</v>
      </c>
      <c r="N265" s="255">
        <v>0</v>
      </c>
      <c r="O265" s="255">
        <f>ROUND(E265*N265,2)</f>
        <v>0</v>
      </c>
      <c r="P265" s="255">
        <v>0</v>
      </c>
      <c r="Q265" s="255">
        <f>ROUND(E265*P265,2)</f>
        <v>0</v>
      </c>
      <c r="R265" s="255"/>
      <c r="S265" s="255" t="s">
        <v>187</v>
      </c>
      <c r="T265" s="256" t="s">
        <v>165</v>
      </c>
      <c r="U265" s="219">
        <v>0</v>
      </c>
      <c r="V265" s="219">
        <f>ROUND(E265*U265,2)</f>
        <v>0</v>
      </c>
      <c r="W265" s="219"/>
      <c r="X265" s="219" t="s">
        <v>207</v>
      </c>
      <c r="Y265" s="210"/>
      <c r="Z265" s="210"/>
      <c r="AA265" s="210"/>
      <c r="AB265" s="210"/>
      <c r="AC265" s="210"/>
      <c r="AD265" s="210"/>
      <c r="AE265" s="210"/>
      <c r="AF265" s="210"/>
      <c r="AG265" s="210" t="s">
        <v>208</v>
      </c>
      <c r="AH265" s="210"/>
      <c r="AI265" s="210"/>
      <c r="AJ265" s="210"/>
      <c r="AK265" s="210"/>
      <c r="AL265" s="210"/>
      <c r="AM265" s="210"/>
      <c r="AN265" s="210"/>
      <c r="AO265" s="210"/>
      <c r="AP265" s="210"/>
      <c r="AQ265" s="210"/>
      <c r="AR265" s="210"/>
      <c r="AS265" s="210"/>
      <c r="AT265" s="210"/>
      <c r="AU265" s="210"/>
      <c r="AV265" s="210"/>
      <c r="AW265" s="210"/>
      <c r="AX265" s="210"/>
      <c r="AY265" s="210"/>
      <c r="AZ265" s="210"/>
      <c r="BA265" s="210"/>
      <c r="BB265" s="210"/>
      <c r="BC265" s="210"/>
      <c r="BD265" s="210"/>
      <c r="BE265" s="210"/>
      <c r="BF265" s="210"/>
      <c r="BG265" s="210"/>
      <c r="BH265" s="210"/>
    </row>
    <row r="266" spans="1:60" outlineLevel="1" x14ac:dyDescent="0.2">
      <c r="A266" s="250">
        <v>51</v>
      </c>
      <c r="B266" s="251" t="s">
        <v>416</v>
      </c>
      <c r="C266" s="261" t="s">
        <v>417</v>
      </c>
      <c r="D266" s="252" t="s">
        <v>418</v>
      </c>
      <c r="E266" s="253">
        <v>4</v>
      </c>
      <c r="F266" s="254"/>
      <c r="G266" s="255">
        <f>ROUND(E266*F266,2)</f>
        <v>0</v>
      </c>
      <c r="H266" s="254"/>
      <c r="I266" s="255">
        <f>ROUND(E266*H266,2)</f>
        <v>0</v>
      </c>
      <c r="J266" s="254"/>
      <c r="K266" s="255">
        <f>ROUND(E266*J266,2)</f>
        <v>0</v>
      </c>
      <c r="L266" s="255">
        <v>21</v>
      </c>
      <c r="M266" s="255">
        <f>G266*(1+L266/100)</f>
        <v>0</v>
      </c>
      <c r="N266" s="255">
        <v>0</v>
      </c>
      <c r="O266" s="255">
        <f>ROUND(E266*N266,2)</f>
        <v>0</v>
      </c>
      <c r="P266" s="255">
        <v>0</v>
      </c>
      <c r="Q266" s="255">
        <f>ROUND(E266*P266,2)</f>
        <v>0</v>
      </c>
      <c r="R266" s="255"/>
      <c r="S266" s="255" t="s">
        <v>187</v>
      </c>
      <c r="T266" s="256" t="s">
        <v>165</v>
      </c>
      <c r="U266" s="219">
        <v>0</v>
      </c>
      <c r="V266" s="219">
        <f>ROUND(E266*U266,2)</f>
        <v>0</v>
      </c>
      <c r="W266" s="219"/>
      <c r="X266" s="219" t="s">
        <v>207</v>
      </c>
      <c r="Y266" s="210"/>
      <c r="Z266" s="210"/>
      <c r="AA266" s="210"/>
      <c r="AB266" s="210"/>
      <c r="AC266" s="210"/>
      <c r="AD266" s="210"/>
      <c r="AE266" s="210"/>
      <c r="AF266" s="210"/>
      <c r="AG266" s="210" t="s">
        <v>208</v>
      </c>
      <c r="AH266" s="210"/>
      <c r="AI266" s="210"/>
      <c r="AJ266" s="210"/>
      <c r="AK266" s="210"/>
      <c r="AL266" s="210"/>
      <c r="AM266" s="210"/>
      <c r="AN266" s="210"/>
      <c r="AO266" s="210"/>
      <c r="AP266" s="210"/>
      <c r="AQ266" s="210"/>
      <c r="AR266" s="210"/>
      <c r="AS266" s="210"/>
      <c r="AT266" s="210"/>
      <c r="AU266" s="210"/>
      <c r="AV266" s="210"/>
      <c r="AW266" s="210"/>
      <c r="AX266" s="210"/>
      <c r="AY266" s="210"/>
      <c r="AZ266" s="210"/>
      <c r="BA266" s="210"/>
      <c r="BB266" s="210"/>
      <c r="BC266" s="210"/>
      <c r="BD266" s="210"/>
      <c r="BE266" s="210"/>
      <c r="BF266" s="210"/>
      <c r="BG266" s="210"/>
      <c r="BH266" s="210"/>
    </row>
    <row r="267" spans="1:60" outlineLevel="1" x14ac:dyDescent="0.2">
      <c r="A267" s="250">
        <v>52</v>
      </c>
      <c r="B267" s="251" t="s">
        <v>419</v>
      </c>
      <c r="C267" s="261" t="s">
        <v>420</v>
      </c>
      <c r="D267" s="252" t="s">
        <v>418</v>
      </c>
      <c r="E267" s="253">
        <v>2</v>
      </c>
      <c r="F267" s="254"/>
      <c r="G267" s="255">
        <f>ROUND(E267*F267,2)</f>
        <v>0</v>
      </c>
      <c r="H267" s="254"/>
      <c r="I267" s="255">
        <f>ROUND(E267*H267,2)</f>
        <v>0</v>
      </c>
      <c r="J267" s="254"/>
      <c r="K267" s="255">
        <f>ROUND(E267*J267,2)</f>
        <v>0</v>
      </c>
      <c r="L267" s="255">
        <v>21</v>
      </c>
      <c r="M267" s="255">
        <f>G267*(1+L267/100)</f>
        <v>0</v>
      </c>
      <c r="N267" s="255">
        <v>0</v>
      </c>
      <c r="O267" s="255">
        <f>ROUND(E267*N267,2)</f>
        <v>0</v>
      </c>
      <c r="P267" s="255">
        <v>0</v>
      </c>
      <c r="Q267" s="255">
        <f>ROUND(E267*P267,2)</f>
        <v>0</v>
      </c>
      <c r="R267" s="255"/>
      <c r="S267" s="255" t="s">
        <v>187</v>
      </c>
      <c r="T267" s="256" t="s">
        <v>165</v>
      </c>
      <c r="U267" s="219">
        <v>0</v>
      </c>
      <c r="V267" s="219">
        <f>ROUND(E267*U267,2)</f>
        <v>0</v>
      </c>
      <c r="W267" s="219"/>
      <c r="X267" s="219" t="s">
        <v>207</v>
      </c>
      <c r="Y267" s="210"/>
      <c r="Z267" s="210"/>
      <c r="AA267" s="210"/>
      <c r="AB267" s="210"/>
      <c r="AC267" s="210"/>
      <c r="AD267" s="210"/>
      <c r="AE267" s="210"/>
      <c r="AF267" s="210"/>
      <c r="AG267" s="210" t="s">
        <v>208</v>
      </c>
      <c r="AH267" s="210"/>
      <c r="AI267" s="210"/>
      <c r="AJ267" s="210"/>
      <c r="AK267" s="210"/>
      <c r="AL267" s="210"/>
      <c r="AM267" s="210"/>
      <c r="AN267" s="210"/>
      <c r="AO267" s="210"/>
      <c r="AP267" s="210"/>
      <c r="AQ267" s="210"/>
      <c r="AR267" s="210"/>
      <c r="AS267" s="210"/>
      <c r="AT267" s="210"/>
      <c r="AU267" s="210"/>
      <c r="AV267" s="210"/>
      <c r="AW267" s="210"/>
      <c r="AX267" s="210"/>
      <c r="AY267" s="210"/>
      <c r="AZ267" s="210"/>
      <c r="BA267" s="210"/>
      <c r="BB267" s="210"/>
      <c r="BC267" s="210"/>
      <c r="BD267" s="210"/>
      <c r="BE267" s="210"/>
      <c r="BF267" s="210"/>
      <c r="BG267" s="210"/>
      <c r="BH267" s="210"/>
    </row>
    <row r="268" spans="1:60" x14ac:dyDescent="0.2">
      <c r="A268" s="221" t="s">
        <v>159</v>
      </c>
      <c r="B268" s="222" t="s">
        <v>123</v>
      </c>
      <c r="C268" s="238" t="s">
        <v>124</v>
      </c>
      <c r="D268" s="223"/>
      <c r="E268" s="224"/>
      <c r="F268" s="225"/>
      <c r="G268" s="225">
        <f>SUMIF(AG269:AG271,"&lt;&gt;NOR",G269:G271)</f>
        <v>0</v>
      </c>
      <c r="H268" s="225"/>
      <c r="I268" s="225">
        <f>SUM(I269:I271)</f>
        <v>0</v>
      </c>
      <c r="J268" s="225"/>
      <c r="K268" s="225">
        <f>SUM(K269:K271)</f>
        <v>0</v>
      </c>
      <c r="L268" s="225"/>
      <c r="M268" s="225">
        <f>SUM(M269:M271)</f>
        <v>0</v>
      </c>
      <c r="N268" s="225"/>
      <c r="O268" s="225">
        <f>SUM(O269:O271)</f>
        <v>0</v>
      </c>
      <c r="P268" s="225"/>
      <c r="Q268" s="225">
        <f>SUM(Q269:Q271)</f>
        <v>0</v>
      </c>
      <c r="R268" s="225"/>
      <c r="S268" s="225"/>
      <c r="T268" s="226"/>
      <c r="U268" s="220"/>
      <c r="V268" s="220">
        <f>SUM(V269:V271)</f>
        <v>0</v>
      </c>
      <c r="W268" s="220"/>
      <c r="X268" s="220"/>
      <c r="AG268" t="s">
        <v>160</v>
      </c>
    </row>
    <row r="269" spans="1:60" outlineLevel="1" x14ac:dyDescent="0.2">
      <c r="A269" s="227">
        <v>53</v>
      </c>
      <c r="B269" s="228" t="s">
        <v>421</v>
      </c>
      <c r="C269" s="239" t="s">
        <v>422</v>
      </c>
      <c r="D269" s="229" t="s">
        <v>418</v>
      </c>
      <c r="E269" s="230">
        <v>2</v>
      </c>
      <c r="F269" s="231"/>
      <c r="G269" s="232">
        <f>ROUND(E269*F269,2)</f>
        <v>0</v>
      </c>
      <c r="H269" s="231"/>
      <c r="I269" s="232">
        <f>ROUND(E269*H269,2)</f>
        <v>0</v>
      </c>
      <c r="J269" s="231"/>
      <c r="K269" s="232">
        <f>ROUND(E269*J269,2)</f>
        <v>0</v>
      </c>
      <c r="L269" s="232">
        <v>21</v>
      </c>
      <c r="M269" s="232">
        <f>G269*(1+L269/100)</f>
        <v>0</v>
      </c>
      <c r="N269" s="232">
        <v>0</v>
      </c>
      <c r="O269" s="232">
        <f>ROUND(E269*N269,2)</f>
        <v>0</v>
      </c>
      <c r="P269" s="232">
        <v>0</v>
      </c>
      <c r="Q269" s="232">
        <f>ROUND(E269*P269,2)</f>
        <v>0</v>
      </c>
      <c r="R269" s="232"/>
      <c r="S269" s="232" t="s">
        <v>187</v>
      </c>
      <c r="T269" s="233" t="s">
        <v>165</v>
      </c>
      <c r="U269" s="219">
        <v>0</v>
      </c>
      <c r="V269" s="219">
        <f>ROUND(E269*U269,2)</f>
        <v>0</v>
      </c>
      <c r="W269" s="219"/>
      <c r="X269" s="219" t="s">
        <v>207</v>
      </c>
      <c r="Y269" s="210"/>
      <c r="Z269" s="210"/>
      <c r="AA269" s="210"/>
      <c r="AB269" s="210"/>
      <c r="AC269" s="210"/>
      <c r="AD269" s="210"/>
      <c r="AE269" s="210"/>
      <c r="AF269" s="210"/>
      <c r="AG269" s="210" t="s">
        <v>208</v>
      </c>
      <c r="AH269" s="210"/>
      <c r="AI269" s="210"/>
      <c r="AJ269" s="210"/>
      <c r="AK269" s="210"/>
      <c r="AL269" s="210"/>
      <c r="AM269" s="210"/>
      <c r="AN269" s="210"/>
      <c r="AO269" s="210"/>
      <c r="AP269" s="210"/>
      <c r="AQ269" s="210"/>
      <c r="AR269" s="210"/>
      <c r="AS269" s="210"/>
      <c r="AT269" s="210"/>
      <c r="AU269" s="210"/>
      <c r="AV269" s="210"/>
      <c r="AW269" s="210"/>
      <c r="AX269" s="210"/>
      <c r="AY269" s="210"/>
      <c r="AZ269" s="210"/>
      <c r="BA269" s="210"/>
      <c r="BB269" s="210"/>
      <c r="BC269" s="210"/>
      <c r="BD269" s="210"/>
      <c r="BE269" s="210"/>
      <c r="BF269" s="210"/>
      <c r="BG269" s="210"/>
      <c r="BH269" s="210"/>
    </row>
    <row r="270" spans="1:60" outlineLevel="1" x14ac:dyDescent="0.2">
      <c r="A270" s="217"/>
      <c r="B270" s="218"/>
      <c r="C270" s="257" t="s">
        <v>423</v>
      </c>
      <c r="D270" s="245"/>
      <c r="E270" s="246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0"/>
      <c r="Z270" s="210"/>
      <c r="AA270" s="210"/>
      <c r="AB270" s="210"/>
      <c r="AC270" s="210"/>
      <c r="AD270" s="210"/>
      <c r="AE270" s="210"/>
      <c r="AF270" s="210"/>
      <c r="AG270" s="210" t="s">
        <v>210</v>
      </c>
      <c r="AH270" s="210">
        <v>0</v>
      </c>
      <c r="AI270" s="210"/>
      <c r="AJ270" s="210"/>
      <c r="AK270" s="210"/>
      <c r="AL270" s="210"/>
      <c r="AM270" s="210"/>
      <c r="AN270" s="210"/>
      <c r="AO270" s="210"/>
      <c r="AP270" s="210"/>
      <c r="AQ270" s="210"/>
      <c r="AR270" s="210"/>
      <c r="AS270" s="210"/>
      <c r="AT270" s="210"/>
      <c r="AU270" s="210"/>
      <c r="AV270" s="210"/>
      <c r="AW270" s="210"/>
      <c r="AX270" s="210"/>
      <c r="AY270" s="210"/>
      <c r="AZ270" s="210"/>
      <c r="BA270" s="210"/>
      <c r="BB270" s="210"/>
      <c r="BC270" s="210"/>
      <c r="BD270" s="210"/>
      <c r="BE270" s="210"/>
      <c r="BF270" s="210"/>
      <c r="BG270" s="210"/>
      <c r="BH270" s="210"/>
    </row>
    <row r="271" spans="1:60" outlineLevel="1" x14ac:dyDescent="0.2">
      <c r="A271" s="217"/>
      <c r="B271" s="218"/>
      <c r="C271" s="257" t="s">
        <v>424</v>
      </c>
      <c r="D271" s="245"/>
      <c r="E271" s="246">
        <v>2</v>
      </c>
      <c r="F271" s="219"/>
      <c r="G271" s="219"/>
      <c r="H271" s="219"/>
      <c r="I271" s="219"/>
      <c r="J271" s="219"/>
      <c r="K271" s="219"/>
      <c r="L271" s="219"/>
      <c r="M271" s="219"/>
      <c r="N271" s="219"/>
      <c r="O271" s="219"/>
      <c r="P271" s="219"/>
      <c r="Q271" s="219"/>
      <c r="R271" s="219"/>
      <c r="S271" s="219"/>
      <c r="T271" s="219"/>
      <c r="U271" s="219"/>
      <c r="V271" s="219"/>
      <c r="W271" s="219"/>
      <c r="X271" s="219"/>
      <c r="Y271" s="210"/>
      <c r="Z271" s="210"/>
      <c r="AA271" s="210"/>
      <c r="AB271" s="210"/>
      <c r="AC271" s="210"/>
      <c r="AD271" s="210"/>
      <c r="AE271" s="210"/>
      <c r="AF271" s="210"/>
      <c r="AG271" s="210" t="s">
        <v>210</v>
      </c>
      <c r="AH271" s="210">
        <v>0</v>
      </c>
      <c r="AI271" s="210"/>
      <c r="AJ271" s="210"/>
      <c r="AK271" s="210"/>
      <c r="AL271" s="210"/>
      <c r="AM271" s="210"/>
      <c r="AN271" s="210"/>
      <c r="AO271" s="210"/>
      <c r="AP271" s="210"/>
      <c r="AQ271" s="210"/>
      <c r="AR271" s="210"/>
      <c r="AS271" s="210"/>
      <c r="AT271" s="210"/>
      <c r="AU271" s="210"/>
      <c r="AV271" s="210"/>
      <c r="AW271" s="210"/>
      <c r="AX271" s="210"/>
      <c r="AY271" s="210"/>
      <c r="AZ271" s="210"/>
      <c r="BA271" s="210"/>
      <c r="BB271" s="210"/>
      <c r="BC271" s="210"/>
      <c r="BD271" s="210"/>
      <c r="BE271" s="210"/>
      <c r="BF271" s="210"/>
      <c r="BG271" s="210"/>
      <c r="BH271" s="210"/>
    </row>
    <row r="272" spans="1:60" x14ac:dyDescent="0.2">
      <c r="A272" s="3"/>
      <c r="B272" s="4"/>
      <c r="C272" s="242"/>
      <c r="D272" s="6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AE272">
        <v>15</v>
      </c>
      <c r="AF272">
        <v>21</v>
      </c>
      <c r="AG272" t="s">
        <v>146</v>
      </c>
    </row>
    <row r="273" spans="1:33" x14ac:dyDescent="0.2">
      <c r="A273" s="213"/>
      <c r="B273" s="214" t="s">
        <v>29</v>
      </c>
      <c r="C273" s="243"/>
      <c r="D273" s="215"/>
      <c r="E273" s="216"/>
      <c r="F273" s="216"/>
      <c r="G273" s="237">
        <f>G8+G12+G21+G37+G77+G92+G96+G106+G112+G157+G165+G168+G180+G186+G190+G194+G255+G264+G268</f>
        <v>0</v>
      </c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AE273">
        <f>SUMIF(L7:L271,AE272,G7:G271)</f>
        <v>0</v>
      </c>
      <c r="AF273">
        <f>SUMIF(L7:L271,AF272,G7:G271)</f>
        <v>0</v>
      </c>
      <c r="AG273" t="s">
        <v>198</v>
      </c>
    </row>
    <row r="274" spans="1:33" x14ac:dyDescent="0.2">
      <c r="C274" s="244"/>
      <c r="D274" s="10"/>
      <c r="AG274" t="s">
        <v>200</v>
      </c>
    </row>
    <row r="275" spans="1:33" x14ac:dyDescent="0.2">
      <c r="D275" s="10"/>
    </row>
    <row r="276" spans="1:33" x14ac:dyDescent="0.2">
      <c r="D276" s="10"/>
    </row>
    <row r="277" spans="1:33" x14ac:dyDescent="0.2">
      <c r="D277" s="10"/>
    </row>
    <row r="278" spans="1:33" x14ac:dyDescent="0.2">
      <c r="D278" s="10"/>
    </row>
    <row r="279" spans="1:33" x14ac:dyDescent="0.2">
      <c r="D279" s="10"/>
    </row>
    <row r="280" spans="1:33" x14ac:dyDescent="0.2">
      <c r="D280" s="10"/>
    </row>
    <row r="281" spans="1:33" x14ac:dyDescent="0.2">
      <c r="D281" s="10"/>
    </row>
    <row r="282" spans="1:33" x14ac:dyDescent="0.2">
      <c r="D282" s="10"/>
    </row>
    <row r="283" spans="1:33" x14ac:dyDescent="0.2">
      <c r="D283" s="10"/>
    </row>
    <row r="284" spans="1:33" x14ac:dyDescent="0.2">
      <c r="D284" s="10"/>
    </row>
    <row r="285" spans="1:33" x14ac:dyDescent="0.2">
      <c r="D285" s="10"/>
    </row>
    <row r="286" spans="1:33" x14ac:dyDescent="0.2">
      <c r="D286" s="10"/>
    </row>
    <row r="287" spans="1:33" x14ac:dyDescent="0.2">
      <c r="D287" s="10"/>
    </row>
    <row r="288" spans="1:33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1tBq6H52em24m93zZShRaV3I768XSFuUR0eyd6i3Tf2DKn+SBOslSGmRCWiQftblSZvYs+sa0BrQGqL2YzlG5Q==" saltValue="3bLv9+GhmyoZFgm6FU0mkA==" spinCount="100000" sheet="1"/>
  <mergeCells count="19">
    <mergeCell ref="C251:G251"/>
    <mergeCell ref="C86:G86"/>
    <mergeCell ref="C108:G108"/>
    <mergeCell ref="C135:G135"/>
    <mergeCell ref="C159:G159"/>
    <mergeCell ref="C196:G196"/>
    <mergeCell ref="C202:G202"/>
    <mergeCell ref="C39:G39"/>
    <mergeCell ref="C43:G43"/>
    <mergeCell ref="C56:G56"/>
    <mergeCell ref="C65:G65"/>
    <mergeCell ref="C67:G67"/>
    <mergeCell ref="C79:G79"/>
    <mergeCell ref="A1:G1"/>
    <mergeCell ref="C2:G2"/>
    <mergeCell ref="C3:G3"/>
    <mergeCell ref="C4:G4"/>
    <mergeCell ref="C23:G23"/>
    <mergeCell ref="C34:G3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661D5-7F00-4549-AF1E-790FED657A93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201</v>
      </c>
      <c r="B1" s="195"/>
      <c r="C1" s="195"/>
      <c r="D1" s="195"/>
      <c r="E1" s="195"/>
      <c r="F1" s="195"/>
      <c r="G1" s="195"/>
      <c r="AG1" t="s">
        <v>133</v>
      </c>
    </row>
    <row r="2" spans="1:60" ht="24.95" customHeight="1" x14ac:dyDescent="0.2">
      <c r="A2" s="196" t="s">
        <v>7</v>
      </c>
      <c r="B2" s="48" t="s">
        <v>43</v>
      </c>
      <c r="C2" s="199" t="s">
        <v>44</v>
      </c>
      <c r="D2" s="197"/>
      <c r="E2" s="197"/>
      <c r="F2" s="197"/>
      <c r="G2" s="198"/>
      <c r="AG2" t="s">
        <v>134</v>
      </c>
    </row>
    <row r="3" spans="1:60" ht="24.95" customHeight="1" x14ac:dyDescent="0.2">
      <c r="A3" s="196" t="s">
        <v>8</v>
      </c>
      <c r="B3" s="48" t="s">
        <v>65</v>
      </c>
      <c r="C3" s="199" t="s">
        <v>66</v>
      </c>
      <c r="D3" s="197"/>
      <c r="E3" s="197"/>
      <c r="F3" s="197"/>
      <c r="G3" s="198"/>
      <c r="AC3" s="175" t="s">
        <v>134</v>
      </c>
      <c r="AG3" t="s">
        <v>136</v>
      </c>
    </row>
    <row r="4" spans="1:60" ht="24.95" customHeight="1" x14ac:dyDescent="0.2">
      <c r="A4" s="200" t="s">
        <v>9</v>
      </c>
      <c r="B4" s="201" t="s">
        <v>67</v>
      </c>
      <c r="C4" s="202" t="s">
        <v>68</v>
      </c>
      <c r="D4" s="203"/>
      <c r="E4" s="203"/>
      <c r="F4" s="203"/>
      <c r="G4" s="204"/>
      <c r="AG4" t="s">
        <v>137</v>
      </c>
    </row>
    <row r="5" spans="1:60" x14ac:dyDescent="0.2">
      <c r="D5" s="10"/>
    </row>
    <row r="6" spans="1:60" ht="38.25" x14ac:dyDescent="0.2">
      <c r="A6" s="206" t="s">
        <v>138</v>
      </c>
      <c r="B6" s="208" t="s">
        <v>139</v>
      </c>
      <c r="C6" s="208" t="s">
        <v>140</v>
      </c>
      <c r="D6" s="207" t="s">
        <v>141</v>
      </c>
      <c r="E6" s="206" t="s">
        <v>142</v>
      </c>
      <c r="F6" s="205" t="s">
        <v>143</v>
      </c>
      <c r="G6" s="206" t="s">
        <v>29</v>
      </c>
      <c r="H6" s="209" t="s">
        <v>30</v>
      </c>
      <c r="I6" s="209" t="s">
        <v>144</v>
      </c>
      <c r="J6" s="209" t="s">
        <v>31</v>
      </c>
      <c r="K6" s="209" t="s">
        <v>145</v>
      </c>
      <c r="L6" s="209" t="s">
        <v>146</v>
      </c>
      <c r="M6" s="209" t="s">
        <v>147</v>
      </c>
      <c r="N6" s="209" t="s">
        <v>148</v>
      </c>
      <c r="O6" s="209" t="s">
        <v>149</v>
      </c>
      <c r="P6" s="209" t="s">
        <v>150</v>
      </c>
      <c r="Q6" s="209" t="s">
        <v>151</v>
      </c>
      <c r="R6" s="209" t="s">
        <v>152</v>
      </c>
      <c r="S6" s="209" t="s">
        <v>153</v>
      </c>
      <c r="T6" s="209" t="s">
        <v>154</v>
      </c>
      <c r="U6" s="209" t="s">
        <v>155</v>
      </c>
      <c r="V6" s="209" t="s">
        <v>156</v>
      </c>
      <c r="W6" s="209" t="s">
        <v>157</v>
      </c>
      <c r="X6" s="209" t="s">
        <v>158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1" t="s">
        <v>159</v>
      </c>
      <c r="B8" s="222" t="s">
        <v>77</v>
      </c>
      <c r="C8" s="238" t="s">
        <v>78</v>
      </c>
      <c r="D8" s="223"/>
      <c r="E8" s="224"/>
      <c r="F8" s="225"/>
      <c r="G8" s="225">
        <f>SUMIF(AG9:AG29,"&lt;&gt;NOR",G9:G29)</f>
        <v>0</v>
      </c>
      <c r="H8" s="225"/>
      <c r="I8" s="225">
        <f>SUM(I9:I29)</f>
        <v>0</v>
      </c>
      <c r="J8" s="225"/>
      <c r="K8" s="225">
        <f>SUM(K9:K29)</f>
        <v>0</v>
      </c>
      <c r="L8" s="225"/>
      <c r="M8" s="225">
        <f>SUM(M9:M29)</f>
        <v>0</v>
      </c>
      <c r="N8" s="225"/>
      <c r="O8" s="225">
        <f>SUM(O9:O29)</f>
        <v>0</v>
      </c>
      <c r="P8" s="225"/>
      <c r="Q8" s="225">
        <f>SUM(Q9:Q29)</f>
        <v>1046.99</v>
      </c>
      <c r="R8" s="225"/>
      <c r="S8" s="225"/>
      <c r="T8" s="226"/>
      <c r="U8" s="220"/>
      <c r="V8" s="220">
        <f>SUM(V9:V29)</f>
        <v>263.53000000000003</v>
      </c>
      <c r="W8" s="220"/>
      <c r="X8" s="220"/>
      <c r="AG8" t="s">
        <v>160</v>
      </c>
    </row>
    <row r="9" spans="1:60" ht="22.5" outlineLevel="1" x14ac:dyDescent="0.2">
      <c r="A9" s="227">
        <v>1</v>
      </c>
      <c r="B9" s="228" t="s">
        <v>425</v>
      </c>
      <c r="C9" s="239" t="s">
        <v>426</v>
      </c>
      <c r="D9" s="229" t="s">
        <v>214</v>
      </c>
      <c r="E9" s="230">
        <v>743.66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32">
        <v>0</v>
      </c>
      <c r="O9" s="232">
        <f>ROUND(E9*N9,2)</f>
        <v>0</v>
      </c>
      <c r="P9" s="232">
        <v>1.1000000000000001</v>
      </c>
      <c r="Q9" s="232">
        <f>ROUND(E9*P9,2)</f>
        <v>818.03</v>
      </c>
      <c r="R9" s="232" t="s">
        <v>427</v>
      </c>
      <c r="S9" s="232" t="s">
        <v>164</v>
      </c>
      <c r="T9" s="233" t="s">
        <v>206</v>
      </c>
      <c r="U9" s="219">
        <v>0.184</v>
      </c>
      <c r="V9" s="219">
        <f>ROUND(E9*U9,2)</f>
        <v>136.83000000000001</v>
      </c>
      <c r="W9" s="219"/>
      <c r="X9" s="219" t="s">
        <v>207</v>
      </c>
      <c r="Y9" s="210"/>
      <c r="Z9" s="210"/>
      <c r="AA9" s="210"/>
      <c r="AB9" s="210"/>
      <c r="AC9" s="210"/>
      <c r="AD9" s="210"/>
      <c r="AE9" s="210"/>
      <c r="AF9" s="210"/>
      <c r="AG9" s="210" t="s">
        <v>208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57" t="s">
        <v>428</v>
      </c>
      <c r="D10" s="245"/>
      <c r="E10" s="246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210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57" t="s">
        <v>429</v>
      </c>
      <c r="D11" s="245"/>
      <c r="E11" s="246">
        <v>743.66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0"/>
      <c r="Z11" s="210"/>
      <c r="AA11" s="210"/>
      <c r="AB11" s="210"/>
      <c r="AC11" s="210"/>
      <c r="AD11" s="210"/>
      <c r="AE11" s="210"/>
      <c r="AF11" s="210"/>
      <c r="AG11" s="210" t="s">
        <v>210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ht="22.5" outlineLevel="1" x14ac:dyDescent="0.2">
      <c r="A12" s="227">
        <v>2</v>
      </c>
      <c r="B12" s="228" t="s">
        <v>430</v>
      </c>
      <c r="C12" s="239" t="s">
        <v>431</v>
      </c>
      <c r="D12" s="229" t="s">
        <v>214</v>
      </c>
      <c r="E12" s="230">
        <v>743.66</v>
      </c>
      <c r="F12" s="231"/>
      <c r="G12" s="232">
        <f>ROUND(E12*F12,2)</f>
        <v>0</v>
      </c>
      <c r="H12" s="231"/>
      <c r="I12" s="232">
        <f>ROUND(E12*H12,2)</f>
        <v>0</v>
      </c>
      <c r="J12" s="231"/>
      <c r="K12" s="232">
        <f>ROUND(E12*J12,2)</f>
        <v>0</v>
      </c>
      <c r="L12" s="232">
        <v>21</v>
      </c>
      <c r="M12" s="232">
        <f>G12*(1+L12/100)</f>
        <v>0</v>
      </c>
      <c r="N12" s="232">
        <v>0</v>
      </c>
      <c r="O12" s="232">
        <f>ROUND(E12*N12,2)</f>
        <v>0</v>
      </c>
      <c r="P12" s="232">
        <v>0.22</v>
      </c>
      <c r="Q12" s="232">
        <f>ROUND(E12*P12,2)</f>
        <v>163.61000000000001</v>
      </c>
      <c r="R12" s="232" t="s">
        <v>427</v>
      </c>
      <c r="S12" s="232" t="s">
        <v>164</v>
      </c>
      <c r="T12" s="233" t="s">
        <v>206</v>
      </c>
      <c r="U12" s="219">
        <v>7.0000000000000007E-2</v>
      </c>
      <c r="V12" s="219">
        <f>ROUND(E12*U12,2)</f>
        <v>52.06</v>
      </c>
      <c r="W12" s="219"/>
      <c r="X12" s="219" t="s">
        <v>207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208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17"/>
      <c r="B13" s="218"/>
      <c r="C13" s="257" t="s">
        <v>432</v>
      </c>
      <c r="D13" s="245"/>
      <c r="E13" s="246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0"/>
      <c r="Z13" s="210"/>
      <c r="AA13" s="210"/>
      <c r="AB13" s="210"/>
      <c r="AC13" s="210"/>
      <c r="AD13" s="210"/>
      <c r="AE13" s="210"/>
      <c r="AF13" s="210"/>
      <c r="AG13" s="210" t="s">
        <v>210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57" t="s">
        <v>429</v>
      </c>
      <c r="D14" s="245"/>
      <c r="E14" s="246">
        <v>743.66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0"/>
      <c r="Z14" s="210"/>
      <c r="AA14" s="210"/>
      <c r="AB14" s="210"/>
      <c r="AC14" s="210"/>
      <c r="AD14" s="210"/>
      <c r="AE14" s="210"/>
      <c r="AF14" s="210"/>
      <c r="AG14" s="210" t="s">
        <v>210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27">
        <v>3</v>
      </c>
      <c r="B15" s="228" t="s">
        <v>433</v>
      </c>
      <c r="C15" s="239" t="s">
        <v>434</v>
      </c>
      <c r="D15" s="229" t="s">
        <v>231</v>
      </c>
      <c r="E15" s="230">
        <v>81</v>
      </c>
      <c r="F15" s="231"/>
      <c r="G15" s="232">
        <f>ROUND(E15*F15,2)</f>
        <v>0</v>
      </c>
      <c r="H15" s="231"/>
      <c r="I15" s="232">
        <f>ROUND(E15*H15,2)</f>
        <v>0</v>
      </c>
      <c r="J15" s="231"/>
      <c r="K15" s="232">
        <f>ROUND(E15*J15,2)</f>
        <v>0</v>
      </c>
      <c r="L15" s="232">
        <v>21</v>
      </c>
      <c r="M15" s="232">
        <f>G15*(1+L15/100)</f>
        <v>0</v>
      </c>
      <c r="N15" s="232">
        <v>0</v>
      </c>
      <c r="O15" s="232">
        <f>ROUND(E15*N15,2)</f>
        <v>0</v>
      </c>
      <c r="P15" s="232">
        <v>0.23</v>
      </c>
      <c r="Q15" s="232">
        <f>ROUND(E15*P15,2)</f>
        <v>18.63</v>
      </c>
      <c r="R15" s="232" t="s">
        <v>427</v>
      </c>
      <c r="S15" s="232" t="s">
        <v>164</v>
      </c>
      <c r="T15" s="233" t="s">
        <v>206</v>
      </c>
      <c r="U15" s="219">
        <v>0.22700000000000001</v>
      </c>
      <c r="V15" s="219">
        <f>ROUND(E15*U15,2)</f>
        <v>18.39</v>
      </c>
      <c r="W15" s="219"/>
      <c r="X15" s="219" t="s">
        <v>207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208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17"/>
      <c r="B16" s="218"/>
      <c r="C16" s="258" t="s">
        <v>435</v>
      </c>
      <c r="D16" s="249"/>
      <c r="E16" s="249"/>
      <c r="F16" s="249"/>
      <c r="G16" s="24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0"/>
      <c r="Z16" s="210"/>
      <c r="AA16" s="210"/>
      <c r="AB16" s="210"/>
      <c r="AC16" s="210"/>
      <c r="AD16" s="210"/>
      <c r="AE16" s="210"/>
      <c r="AF16" s="210"/>
      <c r="AG16" s="210" t="s">
        <v>223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35" t="str">
        <f>C16</f>
        <v>s vybouráním lože, s přemístěním hmot na skládku na vzdálenost do 3 m nebo naložením na dopravní prostředek</v>
      </c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17"/>
      <c r="B17" s="218"/>
      <c r="C17" s="257" t="s">
        <v>436</v>
      </c>
      <c r="D17" s="245"/>
      <c r="E17" s="246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0"/>
      <c r="Z17" s="210"/>
      <c r="AA17" s="210"/>
      <c r="AB17" s="210"/>
      <c r="AC17" s="210"/>
      <c r="AD17" s="210"/>
      <c r="AE17" s="210"/>
      <c r="AF17" s="210"/>
      <c r="AG17" s="210" t="s">
        <v>210</v>
      </c>
      <c r="AH17" s="210">
        <v>0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17"/>
      <c r="B18" s="218"/>
      <c r="C18" s="257" t="s">
        <v>437</v>
      </c>
      <c r="D18" s="245"/>
      <c r="E18" s="246">
        <v>81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0"/>
      <c r="Z18" s="210"/>
      <c r="AA18" s="210"/>
      <c r="AB18" s="210"/>
      <c r="AC18" s="210"/>
      <c r="AD18" s="210"/>
      <c r="AE18" s="210"/>
      <c r="AF18" s="210"/>
      <c r="AG18" s="210" t="s">
        <v>210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27">
        <v>4</v>
      </c>
      <c r="B19" s="228" t="s">
        <v>438</v>
      </c>
      <c r="C19" s="239" t="s">
        <v>439</v>
      </c>
      <c r="D19" s="229" t="s">
        <v>231</v>
      </c>
      <c r="E19" s="230">
        <v>322.24</v>
      </c>
      <c r="F19" s="231"/>
      <c r="G19" s="232">
        <f>ROUND(E19*F19,2)</f>
        <v>0</v>
      </c>
      <c r="H19" s="231"/>
      <c r="I19" s="232">
        <f>ROUND(E19*H19,2)</f>
        <v>0</v>
      </c>
      <c r="J19" s="231"/>
      <c r="K19" s="232">
        <f>ROUND(E19*J19,2)</f>
        <v>0</v>
      </c>
      <c r="L19" s="232">
        <v>21</v>
      </c>
      <c r="M19" s="232">
        <f>G19*(1+L19/100)</f>
        <v>0</v>
      </c>
      <c r="N19" s="232">
        <v>0</v>
      </c>
      <c r="O19" s="232">
        <f>ROUND(E19*N19,2)</f>
        <v>0</v>
      </c>
      <c r="P19" s="232">
        <v>0.14499999999999999</v>
      </c>
      <c r="Q19" s="232">
        <f>ROUND(E19*P19,2)</f>
        <v>46.72</v>
      </c>
      <c r="R19" s="232" t="s">
        <v>427</v>
      </c>
      <c r="S19" s="232" t="s">
        <v>164</v>
      </c>
      <c r="T19" s="233" t="s">
        <v>206</v>
      </c>
      <c r="U19" s="219">
        <v>0.13300000000000001</v>
      </c>
      <c r="V19" s="219">
        <f>ROUND(E19*U19,2)</f>
        <v>42.86</v>
      </c>
      <c r="W19" s="219"/>
      <c r="X19" s="219" t="s">
        <v>207</v>
      </c>
      <c r="Y19" s="210"/>
      <c r="Z19" s="210"/>
      <c r="AA19" s="210"/>
      <c r="AB19" s="210"/>
      <c r="AC19" s="210"/>
      <c r="AD19" s="210"/>
      <c r="AE19" s="210"/>
      <c r="AF19" s="210"/>
      <c r="AG19" s="210" t="s">
        <v>208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17"/>
      <c r="B20" s="218"/>
      <c r="C20" s="258" t="s">
        <v>435</v>
      </c>
      <c r="D20" s="249"/>
      <c r="E20" s="249"/>
      <c r="F20" s="249"/>
      <c r="G20" s="24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0"/>
      <c r="Z20" s="210"/>
      <c r="AA20" s="210"/>
      <c r="AB20" s="210"/>
      <c r="AC20" s="210"/>
      <c r="AD20" s="210"/>
      <c r="AE20" s="210"/>
      <c r="AF20" s="210"/>
      <c r="AG20" s="210" t="s">
        <v>223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35" t="str">
        <f>C20</f>
        <v>s vybouráním lože, s přemístěním hmot na skládku na vzdálenost do 3 m nebo naložením na dopravní prostředek</v>
      </c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17"/>
      <c r="B21" s="218"/>
      <c r="C21" s="257" t="s">
        <v>440</v>
      </c>
      <c r="D21" s="245"/>
      <c r="E21" s="246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0"/>
      <c r="Z21" s="210"/>
      <c r="AA21" s="210"/>
      <c r="AB21" s="210"/>
      <c r="AC21" s="210"/>
      <c r="AD21" s="210"/>
      <c r="AE21" s="210"/>
      <c r="AF21" s="210"/>
      <c r="AG21" s="210" t="s">
        <v>210</v>
      </c>
      <c r="AH21" s="210">
        <v>0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17"/>
      <c r="B22" s="218"/>
      <c r="C22" s="257" t="s">
        <v>441</v>
      </c>
      <c r="D22" s="245"/>
      <c r="E22" s="246">
        <v>136.74</v>
      </c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0"/>
      <c r="Z22" s="210"/>
      <c r="AA22" s="210"/>
      <c r="AB22" s="210"/>
      <c r="AC22" s="210"/>
      <c r="AD22" s="210"/>
      <c r="AE22" s="210"/>
      <c r="AF22" s="210"/>
      <c r="AG22" s="210" t="s">
        <v>210</v>
      </c>
      <c r="AH22" s="210">
        <v>0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17"/>
      <c r="B23" s="218"/>
      <c r="C23" s="257" t="s">
        <v>442</v>
      </c>
      <c r="D23" s="245"/>
      <c r="E23" s="246">
        <v>142.5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0"/>
      <c r="Z23" s="210"/>
      <c r="AA23" s="210"/>
      <c r="AB23" s="210"/>
      <c r="AC23" s="210"/>
      <c r="AD23" s="210"/>
      <c r="AE23" s="210"/>
      <c r="AF23" s="210"/>
      <c r="AG23" s="210" t="s">
        <v>210</v>
      </c>
      <c r="AH23" s="210">
        <v>0</v>
      </c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/>
      <c r="B24" s="218"/>
      <c r="C24" s="257" t="s">
        <v>443</v>
      </c>
      <c r="D24" s="245"/>
      <c r="E24" s="246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0"/>
      <c r="Z24" s="210"/>
      <c r="AA24" s="210"/>
      <c r="AB24" s="210"/>
      <c r="AC24" s="210"/>
      <c r="AD24" s="210"/>
      <c r="AE24" s="210"/>
      <c r="AF24" s="210"/>
      <c r="AG24" s="210" t="s">
        <v>210</v>
      </c>
      <c r="AH24" s="210">
        <v>0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57" t="s">
        <v>444</v>
      </c>
      <c r="D25" s="245"/>
      <c r="E25" s="246">
        <v>43</v>
      </c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0"/>
      <c r="Z25" s="210"/>
      <c r="AA25" s="210"/>
      <c r="AB25" s="210"/>
      <c r="AC25" s="210"/>
      <c r="AD25" s="210"/>
      <c r="AE25" s="210"/>
      <c r="AF25" s="210"/>
      <c r="AG25" s="210" t="s">
        <v>210</v>
      </c>
      <c r="AH25" s="210">
        <v>0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27">
        <v>5</v>
      </c>
      <c r="B26" s="228" t="s">
        <v>445</v>
      </c>
      <c r="C26" s="239" t="s">
        <v>446</v>
      </c>
      <c r="D26" s="229" t="s">
        <v>214</v>
      </c>
      <c r="E26" s="230">
        <v>743.66</v>
      </c>
      <c r="F26" s="231"/>
      <c r="G26" s="232">
        <f>ROUND(E26*F26,2)</f>
        <v>0</v>
      </c>
      <c r="H26" s="231"/>
      <c r="I26" s="232">
        <f>ROUND(E26*H26,2)</f>
        <v>0</v>
      </c>
      <c r="J26" s="231"/>
      <c r="K26" s="232">
        <f>ROUND(E26*J26,2)</f>
        <v>0</v>
      </c>
      <c r="L26" s="232">
        <v>21</v>
      </c>
      <c r="M26" s="232">
        <f>G26*(1+L26/100)</f>
        <v>0</v>
      </c>
      <c r="N26" s="232">
        <v>0</v>
      </c>
      <c r="O26" s="232">
        <f>ROUND(E26*N26,2)</f>
        <v>0</v>
      </c>
      <c r="P26" s="232">
        <v>0</v>
      </c>
      <c r="Q26" s="232">
        <f>ROUND(E26*P26,2)</f>
        <v>0</v>
      </c>
      <c r="R26" s="232" t="s">
        <v>447</v>
      </c>
      <c r="S26" s="232" t="s">
        <v>164</v>
      </c>
      <c r="T26" s="233" t="s">
        <v>206</v>
      </c>
      <c r="U26" s="219">
        <v>1.7999999999999999E-2</v>
      </c>
      <c r="V26" s="219">
        <f>ROUND(E26*U26,2)</f>
        <v>13.39</v>
      </c>
      <c r="W26" s="219"/>
      <c r="X26" s="219" t="s">
        <v>207</v>
      </c>
      <c r="Y26" s="210"/>
      <c r="Z26" s="210"/>
      <c r="AA26" s="210"/>
      <c r="AB26" s="210"/>
      <c r="AC26" s="210"/>
      <c r="AD26" s="210"/>
      <c r="AE26" s="210"/>
      <c r="AF26" s="210"/>
      <c r="AG26" s="210" t="s">
        <v>208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/>
      <c r="B27" s="218"/>
      <c r="C27" s="258" t="s">
        <v>448</v>
      </c>
      <c r="D27" s="249"/>
      <c r="E27" s="249"/>
      <c r="F27" s="249"/>
      <c r="G27" s="24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0"/>
      <c r="Z27" s="210"/>
      <c r="AA27" s="210"/>
      <c r="AB27" s="210"/>
      <c r="AC27" s="210"/>
      <c r="AD27" s="210"/>
      <c r="AE27" s="210"/>
      <c r="AF27" s="210"/>
      <c r="AG27" s="210" t="s">
        <v>223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57" t="s">
        <v>449</v>
      </c>
      <c r="D28" s="245"/>
      <c r="E28" s="246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210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57" t="s">
        <v>429</v>
      </c>
      <c r="D29" s="245"/>
      <c r="E29" s="246">
        <v>743.66</v>
      </c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0"/>
      <c r="Z29" s="210"/>
      <c r="AA29" s="210"/>
      <c r="AB29" s="210"/>
      <c r="AC29" s="210"/>
      <c r="AD29" s="210"/>
      <c r="AE29" s="210"/>
      <c r="AF29" s="210"/>
      <c r="AG29" s="210" t="s">
        <v>210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x14ac:dyDescent="0.2">
      <c r="A30" s="221" t="s">
        <v>159</v>
      </c>
      <c r="B30" s="222" t="s">
        <v>85</v>
      </c>
      <c r="C30" s="238" t="s">
        <v>86</v>
      </c>
      <c r="D30" s="223"/>
      <c r="E30" s="224"/>
      <c r="F30" s="225"/>
      <c r="G30" s="225">
        <f>SUMIF(AG31:AG32,"&lt;&gt;NOR",G31:G32)</f>
        <v>0</v>
      </c>
      <c r="H30" s="225"/>
      <c r="I30" s="225">
        <f>SUM(I31:I32)</f>
        <v>0</v>
      </c>
      <c r="J30" s="225"/>
      <c r="K30" s="225">
        <f>SUM(K31:K32)</f>
        <v>0</v>
      </c>
      <c r="L30" s="225"/>
      <c r="M30" s="225">
        <f>SUM(M31:M32)</f>
        <v>0</v>
      </c>
      <c r="N30" s="225"/>
      <c r="O30" s="225">
        <f>SUM(O31:O32)</f>
        <v>0.03</v>
      </c>
      <c r="P30" s="225"/>
      <c r="Q30" s="225">
        <f>SUM(Q31:Q32)</f>
        <v>0</v>
      </c>
      <c r="R30" s="225"/>
      <c r="S30" s="225"/>
      <c r="T30" s="226"/>
      <c r="U30" s="220"/>
      <c r="V30" s="220">
        <f>SUM(V31:V32)</f>
        <v>1.53</v>
      </c>
      <c r="W30" s="220"/>
      <c r="X30" s="220"/>
      <c r="AG30" t="s">
        <v>160</v>
      </c>
    </row>
    <row r="31" spans="1:60" ht="22.5" outlineLevel="1" x14ac:dyDescent="0.2">
      <c r="A31" s="227">
        <v>6</v>
      </c>
      <c r="B31" s="228" t="s">
        <v>450</v>
      </c>
      <c r="C31" s="239" t="s">
        <v>451</v>
      </c>
      <c r="D31" s="229" t="s">
        <v>231</v>
      </c>
      <c r="E31" s="230">
        <v>17.350000000000001</v>
      </c>
      <c r="F31" s="231"/>
      <c r="G31" s="232">
        <f>ROUND(E31*F31,2)</f>
        <v>0</v>
      </c>
      <c r="H31" s="231"/>
      <c r="I31" s="232">
        <f>ROUND(E31*H31,2)</f>
        <v>0</v>
      </c>
      <c r="J31" s="231"/>
      <c r="K31" s="232">
        <f>ROUND(E31*J31,2)</f>
        <v>0</v>
      </c>
      <c r="L31" s="232">
        <v>21</v>
      </c>
      <c r="M31" s="232">
        <f>G31*(1+L31/100)</f>
        <v>0</v>
      </c>
      <c r="N31" s="232">
        <v>1.5E-3</v>
      </c>
      <c r="O31" s="232">
        <f>ROUND(E31*N31,2)</f>
        <v>0.03</v>
      </c>
      <c r="P31" s="232">
        <v>0</v>
      </c>
      <c r="Q31" s="232">
        <f>ROUND(E31*P31,2)</f>
        <v>0</v>
      </c>
      <c r="R31" s="232" t="s">
        <v>452</v>
      </c>
      <c r="S31" s="232" t="s">
        <v>164</v>
      </c>
      <c r="T31" s="233" t="s">
        <v>206</v>
      </c>
      <c r="U31" s="219">
        <v>8.7999999999999995E-2</v>
      </c>
      <c r="V31" s="219">
        <f>ROUND(E31*U31,2)</f>
        <v>1.53</v>
      </c>
      <c r="W31" s="219"/>
      <c r="X31" s="219" t="s">
        <v>207</v>
      </c>
      <c r="Y31" s="210"/>
      <c r="Z31" s="210"/>
      <c r="AA31" s="210"/>
      <c r="AB31" s="210"/>
      <c r="AC31" s="210"/>
      <c r="AD31" s="210"/>
      <c r="AE31" s="210"/>
      <c r="AF31" s="210"/>
      <c r="AG31" s="210" t="s">
        <v>208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17"/>
      <c r="B32" s="218"/>
      <c r="C32" s="257" t="s">
        <v>453</v>
      </c>
      <c r="D32" s="245"/>
      <c r="E32" s="246">
        <v>17.350000000000001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0"/>
      <c r="Z32" s="210"/>
      <c r="AA32" s="210"/>
      <c r="AB32" s="210"/>
      <c r="AC32" s="210"/>
      <c r="AD32" s="210"/>
      <c r="AE32" s="210"/>
      <c r="AF32" s="210"/>
      <c r="AG32" s="210" t="s">
        <v>210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x14ac:dyDescent="0.2">
      <c r="A33" s="221" t="s">
        <v>159</v>
      </c>
      <c r="B33" s="222" t="s">
        <v>87</v>
      </c>
      <c r="C33" s="238" t="s">
        <v>88</v>
      </c>
      <c r="D33" s="223"/>
      <c r="E33" s="224"/>
      <c r="F33" s="225"/>
      <c r="G33" s="225">
        <f>SUMIF(AG34:AG51,"&lt;&gt;NOR",G34:G51)</f>
        <v>0</v>
      </c>
      <c r="H33" s="225"/>
      <c r="I33" s="225">
        <f>SUM(I34:I51)</f>
        <v>0</v>
      </c>
      <c r="J33" s="225"/>
      <c r="K33" s="225">
        <f>SUM(K34:K51)</f>
        <v>0</v>
      </c>
      <c r="L33" s="225"/>
      <c r="M33" s="225">
        <f>SUM(M34:M51)</f>
        <v>0</v>
      </c>
      <c r="N33" s="225"/>
      <c r="O33" s="225">
        <f>SUM(O34:O51)</f>
        <v>831.07999999999993</v>
      </c>
      <c r="P33" s="225"/>
      <c r="Q33" s="225">
        <f>SUM(Q34:Q51)</f>
        <v>0</v>
      </c>
      <c r="R33" s="225"/>
      <c r="S33" s="225"/>
      <c r="T33" s="226"/>
      <c r="U33" s="220"/>
      <c r="V33" s="220">
        <f>SUM(V34:V51)</f>
        <v>75.86</v>
      </c>
      <c r="W33" s="220"/>
      <c r="X33" s="220"/>
      <c r="AG33" t="s">
        <v>160</v>
      </c>
    </row>
    <row r="34" spans="1:60" ht="22.5" outlineLevel="1" x14ac:dyDescent="0.2">
      <c r="A34" s="227">
        <v>7</v>
      </c>
      <c r="B34" s="228" t="s">
        <v>454</v>
      </c>
      <c r="C34" s="239" t="s">
        <v>455</v>
      </c>
      <c r="D34" s="229" t="s">
        <v>214</v>
      </c>
      <c r="E34" s="230">
        <v>743.66</v>
      </c>
      <c r="F34" s="231"/>
      <c r="G34" s="232">
        <f>ROUND(E34*F34,2)</f>
        <v>0</v>
      </c>
      <c r="H34" s="231"/>
      <c r="I34" s="232">
        <f>ROUND(E34*H34,2)</f>
        <v>0</v>
      </c>
      <c r="J34" s="231"/>
      <c r="K34" s="232">
        <f>ROUND(E34*J34,2)</f>
        <v>0</v>
      </c>
      <c r="L34" s="232">
        <v>21</v>
      </c>
      <c r="M34" s="232">
        <f>G34*(1+L34/100)</f>
        <v>0</v>
      </c>
      <c r="N34" s="232">
        <v>0.46166000000000001</v>
      </c>
      <c r="O34" s="232">
        <f>ROUND(E34*N34,2)</f>
        <v>343.32</v>
      </c>
      <c r="P34" s="232">
        <v>0</v>
      </c>
      <c r="Q34" s="232">
        <f>ROUND(E34*P34,2)</f>
        <v>0</v>
      </c>
      <c r="R34" s="232" t="s">
        <v>427</v>
      </c>
      <c r="S34" s="232" t="s">
        <v>164</v>
      </c>
      <c r="T34" s="233" t="s">
        <v>206</v>
      </c>
      <c r="U34" s="219">
        <v>2.7E-2</v>
      </c>
      <c r="V34" s="219">
        <f>ROUND(E34*U34,2)</f>
        <v>20.079999999999998</v>
      </c>
      <c r="W34" s="219"/>
      <c r="X34" s="219" t="s">
        <v>207</v>
      </c>
      <c r="Y34" s="210"/>
      <c r="Z34" s="210"/>
      <c r="AA34" s="210"/>
      <c r="AB34" s="210"/>
      <c r="AC34" s="210"/>
      <c r="AD34" s="210"/>
      <c r="AE34" s="210"/>
      <c r="AF34" s="210"/>
      <c r="AG34" s="210" t="s">
        <v>208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17"/>
      <c r="B35" s="218"/>
      <c r="C35" s="257" t="s">
        <v>456</v>
      </c>
      <c r="D35" s="245"/>
      <c r="E35" s="246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0"/>
      <c r="Z35" s="210"/>
      <c r="AA35" s="210"/>
      <c r="AB35" s="210"/>
      <c r="AC35" s="210"/>
      <c r="AD35" s="210"/>
      <c r="AE35" s="210"/>
      <c r="AF35" s="210"/>
      <c r="AG35" s="210" t="s">
        <v>210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17"/>
      <c r="B36" s="218"/>
      <c r="C36" s="257" t="s">
        <v>429</v>
      </c>
      <c r="D36" s="245"/>
      <c r="E36" s="246">
        <v>743.66</v>
      </c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0"/>
      <c r="Z36" s="210"/>
      <c r="AA36" s="210"/>
      <c r="AB36" s="210"/>
      <c r="AC36" s="210"/>
      <c r="AD36" s="210"/>
      <c r="AE36" s="210"/>
      <c r="AF36" s="210"/>
      <c r="AG36" s="210" t="s">
        <v>210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ht="22.5" outlineLevel="1" x14ac:dyDescent="0.2">
      <c r="A37" s="227">
        <v>8</v>
      </c>
      <c r="B37" s="228" t="s">
        <v>457</v>
      </c>
      <c r="C37" s="239" t="s">
        <v>458</v>
      </c>
      <c r="D37" s="229" t="s">
        <v>214</v>
      </c>
      <c r="E37" s="230">
        <v>743.66</v>
      </c>
      <c r="F37" s="231"/>
      <c r="G37" s="232">
        <f>ROUND(E37*F37,2)</f>
        <v>0</v>
      </c>
      <c r="H37" s="231"/>
      <c r="I37" s="232">
        <f>ROUND(E37*H37,2)</f>
        <v>0</v>
      </c>
      <c r="J37" s="231"/>
      <c r="K37" s="232">
        <f>ROUND(E37*J37,2)</f>
        <v>0</v>
      </c>
      <c r="L37" s="232">
        <v>21</v>
      </c>
      <c r="M37" s="232">
        <f>G37*(1+L37/100)</f>
        <v>0</v>
      </c>
      <c r="N37" s="232">
        <v>0.13188</v>
      </c>
      <c r="O37" s="232">
        <f>ROUND(E37*N37,2)</f>
        <v>98.07</v>
      </c>
      <c r="P37" s="232">
        <v>0</v>
      </c>
      <c r="Q37" s="232">
        <f>ROUND(E37*P37,2)</f>
        <v>0</v>
      </c>
      <c r="R37" s="232" t="s">
        <v>427</v>
      </c>
      <c r="S37" s="232" t="s">
        <v>164</v>
      </c>
      <c r="T37" s="233" t="s">
        <v>206</v>
      </c>
      <c r="U37" s="219">
        <v>2.1000000000000001E-2</v>
      </c>
      <c r="V37" s="219">
        <f>ROUND(E37*U37,2)</f>
        <v>15.62</v>
      </c>
      <c r="W37" s="219"/>
      <c r="X37" s="219" t="s">
        <v>207</v>
      </c>
      <c r="Y37" s="210"/>
      <c r="Z37" s="210"/>
      <c r="AA37" s="210"/>
      <c r="AB37" s="210"/>
      <c r="AC37" s="210"/>
      <c r="AD37" s="210"/>
      <c r="AE37" s="210"/>
      <c r="AF37" s="210"/>
      <c r="AG37" s="210" t="s">
        <v>208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17"/>
      <c r="B38" s="218"/>
      <c r="C38" s="258" t="s">
        <v>459</v>
      </c>
      <c r="D38" s="249"/>
      <c r="E38" s="249"/>
      <c r="F38" s="249"/>
      <c r="G38" s="24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0"/>
      <c r="Z38" s="210"/>
      <c r="AA38" s="210"/>
      <c r="AB38" s="210"/>
      <c r="AC38" s="210"/>
      <c r="AD38" s="210"/>
      <c r="AE38" s="210"/>
      <c r="AF38" s="210"/>
      <c r="AG38" s="210" t="s">
        <v>223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17"/>
      <c r="B39" s="218"/>
      <c r="C39" s="257" t="s">
        <v>456</v>
      </c>
      <c r="D39" s="245"/>
      <c r="E39" s="246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0"/>
      <c r="Z39" s="210"/>
      <c r="AA39" s="210"/>
      <c r="AB39" s="210"/>
      <c r="AC39" s="210"/>
      <c r="AD39" s="210"/>
      <c r="AE39" s="210"/>
      <c r="AF39" s="210"/>
      <c r="AG39" s="210" t="s">
        <v>210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17"/>
      <c r="B40" s="218"/>
      <c r="C40" s="257" t="s">
        <v>429</v>
      </c>
      <c r="D40" s="245"/>
      <c r="E40" s="246">
        <v>743.66</v>
      </c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0"/>
      <c r="Z40" s="210"/>
      <c r="AA40" s="210"/>
      <c r="AB40" s="210"/>
      <c r="AC40" s="210"/>
      <c r="AD40" s="210"/>
      <c r="AE40" s="210"/>
      <c r="AF40" s="210"/>
      <c r="AG40" s="210" t="s">
        <v>210</v>
      </c>
      <c r="AH40" s="210">
        <v>0</v>
      </c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27">
        <v>9</v>
      </c>
      <c r="B41" s="228" t="s">
        <v>460</v>
      </c>
      <c r="C41" s="239" t="s">
        <v>461</v>
      </c>
      <c r="D41" s="229" t="s">
        <v>214</v>
      </c>
      <c r="E41" s="230">
        <v>743.66</v>
      </c>
      <c r="F41" s="231"/>
      <c r="G41" s="232">
        <f>ROUND(E41*F41,2)</f>
        <v>0</v>
      </c>
      <c r="H41" s="231"/>
      <c r="I41" s="232">
        <f>ROUND(E41*H41,2)</f>
        <v>0</v>
      </c>
      <c r="J41" s="231"/>
      <c r="K41" s="232">
        <f>ROUND(E41*J41,2)</f>
        <v>0</v>
      </c>
      <c r="L41" s="232">
        <v>21</v>
      </c>
      <c r="M41" s="232">
        <f>G41*(1+L41/100)</f>
        <v>0</v>
      </c>
      <c r="N41" s="232">
        <v>0.38313999999999998</v>
      </c>
      <c r="O41" s="232">
        <f>ROUND(E41*N41,2)</f>
        <v>284.93</v>
      </c>
      <c r="P41" s="232">
        <v>0</v>
      </c>
      <c r="Q41" s="232">
        <f>ROUND(E41*P41,2)</f>
        <v>0</v>
      </c>
      <c r="R41" s="232" t="s">
        <v>427</v>
      </c>
      <c r="S41" s="232" t="s">
        <v>164</v>
      </c>
      <c r="T41" s="233" t="s">
        <v>206</v>
      </c>
      <c r="U41" s="219">
        <v>2.5999999999999999E-2</v>
      </c>
      <c r="V41" s="219">
        <f>ROUND(E41*U41,2)</f>
        <v>19.34</v>
      </c>
      <c r="W41" s="219"/>
      <c r="X41" s="219" t="s">
        <v>207</v>
      </c>
      <c r="Y41" s="210"/>
      <c r="Z41" s="210"/>
      <c r="AA41" s="210"/>
      <c r="AB41" s="210"/>
      <c r="AC41" s="210"/>
      <c r="AD41" s="210"/>
      <c r="AE41" s="210"/>
      <c r="AF41" s="210"/>
      <c r="AG41" s="210" t="s">
        <v>208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17"/>
      <c r="B42" s="218"/>
      <c r="C42" s="258" t="s">
        <v>462</v>
      </c>
      <c r="D42" s="249"/>
      <c r="E42" s="249"/>
      <c r="F42" s="249"/>
      <c r="G42" s="24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0"/>
      <c r="Z42" s="210"/>
      <c r="AA42" s="210"/>
      <c r="AB42" s="210"/>
      <c r="AC42" s="210"/>
      <c r="AD42" s="210"/>
      <c r="AE42" s="210"/>
      <c r="AF42" s="210"/>
      <c r="AG42" s="210" t="s">
        <v>223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17"/>
      <c r="B43" s="218"/>
      <c r="C43" s="257" t="s">
        <v>456</v>
      </c>
      <c r="D43" s="245"/>
      <c r="E43" s="246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0"/>
      <c r="Z43" s="210"/>
      <c r="AA43" s="210"/>
      <c r="AB43" s="210"/>
      <c r="AC43" s="210"/>
      <c r="AD43" s="210"/>
      <c r="AE43" s="210"/>
      <c r="AF43" s="210"/>
      <c r="AG43" s="210" t="s">
        <v>210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17"/>
      <c r="B44" s="218"/>
      <c r="C44" s="257" t="s">
        <v>429</v>
      </c>
      <c r="D44" s="245"/>
      <c r="E44" s="246">
        <v>743.66</v>
      </c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0"/>
      <c r="Z44" s="210"/>
      <c r="AA44" s="210"/>
      <c r="AB44" s="210"/>
      <c r="AC44" s="210"/>
      <c r="AD44" s="210"/>
      <c r="AE44" s="210"/>
      <c r="AF44" s="210"/>
      <c r="AG44" s="210" t="s">
        <v>210</v>
      </c>
      <c r="AH44" s="210">
        <v>0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27">
        <v>10</v>
      </c>
      <c r="B45" s="228" t="s">
        <v>463</v>
      </c>
      <c r="C45" s="239" t="s">
        <v>464</v>
      </c>
      <c r="D45" s="229" t="s">
        <v>214</v>
      </c>
      <c r="E45" s="230">
        <v>1487.32</v>
      </c>
      <c r="F45" s="231"/>
      <c r="G45" s="232">
        <f>ROUND(E45*F45,2)</f>
        <v>0</v>
      </c>
      <c r="H45" s="231"/>
      <c r="I45" s="232">
        <f>ROUND(E45*H45,2)</f>
        <v>0</v>
      </c>
      <c r="J45" s="231"/>
      <c r="K45" s="232">
        <f>ROUND(E45*J45,2)</f>
        <v>0</v>
      </c>
      <c r="L45" s="232">
        <v>21</v>
      </c>
      <c r="M45" s="232">
        <f>G45*(1+L45/100)</f>
        <v>0</v>
      </c>
      <c r="N45" s="232">
        <v>5.6100000000000004E-3</v>
      </c>
      <c r="O45" s="232">
        <f>ROUND(E45*N45,2)</f>
        <v>8.34</v>
      </c>
      <c r="P45" s="232">
        <v>0</v>
      </c>
      <c r="Q45" s="232">
        <f>ROUND(E45*P45,2)</f>
        <v>0</v>
      </c>
      <c r="R45" s="232" t="s">
        <v>427</v>
      </c>
      <c r="S45" s="232" t="s">
        <v>164</v>
      </c>
      <c r="T45" s="233" t="s">
        <v>206</v>
      </c>
      <c r="U45" s="219">
        <v>4.0000000000000001E-3</v>
      </c>
      <c r="V45" s="219">
        <f>ROUND(E45*U45,2)</f>
        <v>5.95</v>
      </c>
      <c r="W45" s="219"/>
      <c r="X45" s="219" t="s">
        <v>207</v>
      </c>
      <c r="Y45" s="210"/>
      <c r="Z45" s="210"/>
      <c r="AA45" s="210"/>
      <c r="AB45" s="210"/>
      <c r="AC45" s="210"/>
      <c r="AD45" s="210"/>
      <c r="AE45" s="210"/>
      <c r="AF45" s="210"/>
      <c r="AG45" s="210" t="s">
        <v>208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17"/>
      <c r="B46" s="218"/>
      <c r="C46" s="258" t="s">
        <v>465</v>
      </c>
      <c r="D46" s="249"/>
      <c r="E46" s="249"/>
      <c r="F46" s="249"/>
      <c r="G46" s="24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0"/>
      <c r="Z46" s="210"/>
      <c r="AA46" s="210"/>
      <c r="AB46" s="210"/>
      <c r="AC46" s="210"/>
      <c r="AD46" s="210"/>
      <c r="AE46" s="210"/>
      <c r="AF46" s="210"/>
      <c r="AG46" s="210" t="s">
        <v>223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17"/>
      <c r="B47" s="218"/>
      <c r="C47" s="257" t="s">
        <v>456</v>
      </c>
      <c r="D47" s="245"/>
      <c r="E47" s="246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0"/>
      <c r="Z47" s="210"/>
      <c r="AA47" s="210"/>
      <c r="AB47" s="210"/>
      <c r="AC47" s="210"/>
      <c r="AD47" s="210"/>
      <c r="AE47" s="210"/>
      <c r="AF47" s="210"/>
      <c r="AG47" s="210" t="s">
        <v>210</v>
      </c>
      <c r="AH47" s="210">
        <v>0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17"/>
      <c r="B48" s="218"/>
      <c r="C48" s="257" t="s">
        <v>466</v>
      </c>
      <c r="D48" s="245"/>
      <c r="E48" s="246">
        <v>1487.32</v>
      </c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0"/>
      <c r="Z48" s="210"/>
      <c r="AA48" s="210"/>
      <c r="AB48" s="210"/>
      <c r="AC48" s="210"/>
      <c r="AD48" s="210"/>
      <c r="AE48" s="210"/>
      <c r="AF48" s="210"/>
      <c r="AG48" s="210" t="s">
        <v>210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ht="22.5" outlineLevel="1" x14ac:dyDescent="0.2">
      <c r="A49" s="227">
        <v>11</v>
      </c>
      <c r="B49" s="228" t="s">
        <v>467</v>
      </c>
      <c r="C49" s="239" t="s">
        <v>468</v>
      </c>
      <c r="D49" s="229" t="s">
        <v>214</v>
      </c>
      <c r="E49" s="230">
        <v>743.66</v>
      </c>
      <c r="F49" s="231"/>
      <c r="G49" s="232">
        <f>ROUND(E49*F49,2)</f>
        <v>0</v>
      </c>
      <c r="H49" s="231"/>
      <c r="I49" s="232">
        <f>ROUND(E49*H49,2)</f>
        <v>0</v>
      </c>
      <c r="J49" s="231"/>
      <c r="K49" s="232">
        <f>ROUND(E49*J49,2)</f>
        <v>0</v>
      </c>
      <c r="L49" s="232">
        <v>21</v>
      </c>
      <c r="M49" s="232">
        <f>G49*(1+L49/100)</f>
        <v>0</v>
      </c>
      <c r="N49" s="232">
        <v>0.12966</v>
      </c>
      <c r="O49" s="232">
        <f>ROUND(E49*N49,2)</f>
        <v>96.42</v>
      </c>
      <c r="P49" s="232">
        <v>0</v>
      </c>
      <c r="Q49" s="232">
        <f>ROUND(E49*P49,2)</f>
        <v>0</v>
      </c>
      <c r="R49" s="232" t="s">
        <v>427</v>
      </c>
      <c r="S49" s="232" t="s">
        <v>164</v>
      </c>
      <c r="T49" s="233" t="s">
        <v>206</v>
      </c>
      <c r="U49" s="219">
        <v>0.02</v>
      </c>
      <c r="V49" s="219">
        <f>ROUND(E49*U49,2)</f>
        <v>14.87</v>
      </c>
      <c r="W49" s="219"/>
      <c r="X49" s="219" t="s">
        <v>207</v>
      </c>
      <c r="Y49" s="210"/>
      <c r="Z49" s="210"/>
      <c r="AA49" s="210"/>
      <c r="AB49" s="210"/>
      <c r="AC49" s="210"/>
      <c r="AD49" s="210"/>
      <c r="AE49" s="210"/>
      <c r="AF49" s="210"/>
      <c r="AG49" s="210" t="s">
        <v>208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17"/>
      <c r="B50" s="218"/>
      <c r="C50" s="257" t="s">
        <v>456</v>
      </c>
      <c r="D50" s="245"/>
      <c r="E50" s="246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0"/>
      <c r="Z50" s="210"/>
      <c r="AA50" s="210"/>
      <c r="AB50" s="210"/>
      <c r="AC50" s="210"/>
      <c r="AD50" s="210"/>
      <c r="AE50" s="210"/>
      <c r="AF50" s="210"/>
      <c r="AG50" s="210" t="s">
        <v>210</v>
      </c>
      <c r="AH50" s="210">
        <v>0</v>
      </c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17"/>
      <c r="B51" s="218"/>
      <c r="C51" s="257" t="s">
        <v>429</v>
      </c>
      <c r="D51" s="245"/>
      <c r="E51" s="246">
        <v>743.66</v>
      </c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0"/>
      <c r="Z51" s="210"/>
      <c r="AA51" s="210"/>
      <c r="AB51" s="210"/>
      <c r="AC51" s="210"/>
      <c r="AD51" s="210"/>
      <c r="AE51" s="210"/>
      <c r="AF51" s="210"/>
      <c r="AG51" s="210" t="s">
        <v>210</v>
      </c>
      <c r="AH51" s="210">
        <v>0</v>
      </c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x14ac:dyDescent="0.2">
      <c r="A52" s="221" t="s">
        <v>159</v>
      </c>
      <c r="B52" s="222" t="s">
        <v>93</v>
      </c>
      <c r="C52" s="238" t="s">
        <v>94</v>
      </c>
      <c r="D52" s="223"/>
      <c r="E52" s="224"/>
      <c r="F52" s="225"/>
      <c r="G52" s="225">
        <f>SUMIF(AG53:AG59,"&lt;&gt;NOR",G53:G59)</f>
        <v>0</v>
      </c>
      <c r="H52" s="225"/>
      <c r="I52" s="225">
        <f>SUM(I53:I59)</f>
        <v>0</v>
      </c>
      <c r="J52" s="225"/>
      <c r="K52" s="225">
        <f>SUM(K53:K59)</f>
        <v>0</v>
      </c>
      <c r="L52" s="225"/>
      <c r="M52" s="225">
        <f>SUM(M53:M59)</f>
        <v>0</v>
      </c>
      <c r="N52" s="225"/>
      <c r="O52" s="225">
        <f>SUM(O53:O59)</f>
        <v>0</v>
      </c>
      <c r="P52" s="225"/>
      <c r="Q52" s="225">
        <f>SUM(Q53:Q59)</f>
        <v>0</v>
      </c>
      <c r="R52" s="225"/>
      <c r="S52" s="225"/>
      <c r="T52" s="226"/>
      <c r="U52" s="220"/>
      <c r="V52" s="220">
        <f>SUM(V53:V59)</f>
        <v>0</v>
      </c>
      <c r="W52" s="220"/>
      <c r="X52" s="220"/>
      <c r="AG52" t="s">
        <v>160</v>
      </c>
    </row>
    <row r="53" spans="1:60" outlineLevel="1" x14ac:dyDescent="0.2">
      <c r="A53" s="227">
        <v>12</v>
      </c>
      <c r="B53" s="228" t="s">
        <v>469</v>
      </c>
      <c r="C53" s="239" t="s">
        <v>470</v>
      </c>
      <c r="D53" s="229" t="s">
        <v>214</v>
      </c>
      <c r="E53" s="230">
        <v>139.62</v>
      </c>
      <c r="F53" s="231"/>
      <c r="G53" s="232">
        <f>ROUND(E53*F53,2)</f>
        <v>0</v>
      </c>
      <c r="H53" s="231"/>
      <c r="I53" s="232">
        <f>ROUND(E53*H53,2)</f>
        <v>0</v>
      </c>
      <c r="J53" s="231"/>
      <c r="K53" s="232">
        <f>ROUND(E53*J53,2)</f>
        <v>0</v>
      </c>
      <c r="L53" s="232">
        <v>21</v>
      </c>
      <c r="M53" s="232">
        <f>G53*(1+L53/100)</f>
        <v>0</v>
      </c>
      <c r="N53" s="232">
        <v>0</v>
      </c>
      <c r="O53" s="232">
        <f>ROUND(E53*N53,2)</f>
        <v>0</v>
      </c>
      <c r="P53" s="232">
        <v>0</v>
      </c>
      <c r="Q53" s="232">
        <f>ROUND(E53*P53,2)</f>
        <v>0</v>
      </c>
      <c r="R53" s="232"/>
      <c r="S53" s="232" t="s">
        <v>187</v>
      </c>
      <c r="T53" s="233" t="s">
        <v>165</v>
      </c>
      <c r="U53" s="219">
        <v>0</v>
      </c>
      <c r="V53" s="219">
        <f>ROUND(E53*U53,2)</f>
        <v>0</v>
      </c>
      <c r="W53" s="219"/>
      <c r="X53" s="219" t="s">
        <v>207</v>
      </c>
      <c r="Y53" s="210"/>
      <c r="Z53" s="210"/>
      <c r="AA53" s="210"/>
      <c r="AB53" s="210"/>
      <c r="AC53" s="210"/>
      <c r="AD53" s="210"/>
      <c r="AE53" s="210"/>
      <c r="AF53" s="210"/>
      <c r="AG53" s="210" t="s">
        <v>208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17"/>
      <c r="B54" s="218"/>
      <c r="C54" s="257" t="s">
        <v>471</v>
      </c>
      <c r="D54" s="245"/>
      <c r="E54" s="246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0"/>
      <c r="Z54" s="210"/>
      <c r="AA54" s="210"/>
      <c r="AB54" s="210"/>
      <c r="AC54" s="210"/>
      <c r="AD54" s="210"/>
      <c r="AE54" s="210"/>
      <c r="AF54" s="210"/>
      <c r="AG54" s="210" t="s">
        <v>210</v>
      </c>
      <c r="AH54" s="210">
        <v>0</v>
      </c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17"/>
      <c r="B55" s="218"/>
      <c r="C55" s="259" t="s">
        <v>249</v>
      </c>
      <c r="D55" s="247"/>
      <c r="E55" s="248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0"/>
      <c r="Z55" s="210"/>
      <c r="AA55" s="210"/>
      <c r="AB55" s="210"/>
      <c r="AC55" s="210"/>
      <c r="AD55" s="210"/>
      <c r="AE55" s="210"/>
      <c r="AF55" s="210"/>
      <c r="AG55" s="210" t="s">
        <v>210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17"/>
      <c r="B56" s="218"/>
      <c r="C56" s="260" t="s">
        <v>472</v>
      </c>
      <c r="D56" s="247"/>
      <c r="E56" s="248">
        <v>136.74</v>
      </c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0"/>
      <c r="Z56" s="210"/>
      <c r="AA56" s="210"/>
      <c r="AB56" s="210"/>
      <c r="AC56" s="210"/>
      <c r="AD56" s="210"/>
      <c r="AE56" s="210"/>
      <c r="AF56" s="210"/>
      <c r="AG56" s="210" t="s">
        <v>210</v>
      </c>
      <c r="AH56" s="210">
        <v>2</v>
      </c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17"/>
      <c r="B57" s="218"/>
      <c r="C57" s="260" t="s">
        <v>473</v>
      </c>
      <c r="D57" s="247"/>
      <c r="E57" s="248">
        <v>142.5</v>
      </c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0"/>
      <c r="Z57" s="210"/>
      <c r="AA57" s="210"/>
      <c r="AB57" s="210"/>
      <c r="AC57" s="210"/>
      <c r="AD57" s="210"/>
      <c r="AE57" s="210"/>
      <c r="AF57" s="210"/>
      <c r="AG57" s="210" t="s">
        <v>210</v>
      </c>
      <c r="AH57" s="210">
        <v>2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17"/>
      <c r="B58" s="218"/>
      <c r="C58" s="259" t="s">
        <v>251</v>
      </c>
      <c r="D58" s="247"/>
      <c r="E58" s="248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0"/>
      <c r="Z58" s="210"/>
      <c r="AA58" s="210"/>
      <c r="AB58" s="210"/>
      <c r="AC58" s="210"/>
      <c r="AD58" s="210"/>
      <c r="AE58" s="210"/>
      <c r="AF58" s="210"/>
      <c r="AG58" s="210" t="s">
        <v>210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17"/>
      <c r="B59" s="218"/>
      <c r="C59" s="257" t="s">
        <v>474</v>
      </c>
      <c r="D59" s="245"/>
      <c r="E59" s="246">
        <v>139.62</v>
      </c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0"/>
      <c r="Z59" s="210"/>
      <c r="AA59" s="210"/>
      <c r="AB59" s="210"/>
      <c r="AC59" s="210"/>
      <c r="AD59" s="210"/>
      <c r="AE59" s="210"/>
      <c r="AF59" s="210"/>
      <c r="AG59" s="210" t="s">
        <v>210</v>
      </c>
      <c r="AH59" s="210">
        <v>0</v>
      </c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x14ac:dyDescent="0.2">
      <c r="A60" s="221" t="s">
        <v>159</v>
      </c>
      <c r="B60" s="222" t="s">
        <v>95</v>
      </c>
      <c r="C60" s="238" t="s">
        <v>96</v>
      </c>
      <c r="D60" s="223"/>
      <c r="E60" s="224"/>
      <c r="F60" s="225"/>
      <c r="G60" s="225">
        <f>SUMIF(AG61:AG88,"&lt;&gt;NOR",G61:G88)</f>
        <v>0</v>
      </c>
      <c r="H60" s="225"/>
      <c r="I60" s="225">
        <f>SUM(I61:I88)</f>
        <v>0</v>
      </c>
      <c r="J60" s="225"/>
      <c r="K60" s="225">
        <f>SUM(K61:K88)</f>
        <v>0</v>
      </c>
      <c r="L60" s="225"/>
      <c r="M60" s="225">
        <f>SUM(M61:M88)</f>
        <v>0</v>
      </c>
      <c r="N60" s="225"/>
      <c r="O60" s="225">
        <f>SUM(O61:O88)</f>
        <v>125.69</v>
      </c>
      <c r="P60" s="225"/>
      <c r="Q60" s="225">
        <f>SUM(Q61:Q88)</f>
        <v>0</v>
      </c>
      <c r="R60" s="225"/>
      <c r="S60" s="225"/>
      <c r="T60" s="226"/>
      <c r="U60" s="220"/>
      <c r="V60" s="220">
        <f>SUM(V61:V88)</f>
        <v>92.19</v>
      </c>
      <c r="W60" s="220"/>
      <c r="X60" s="220"/>
      <c r="AG60" t="s">
        <v>160</v>
      </c>
    </row>
    <row r="61" spans="1:60" ht="45" outlineLevel="1" x14ac:dyDescent="0.2">
      <c r="A61" s="227">
        <v>13</v>
      </c>
      <c r="B61" s="228" t="s">
        <v>475</v>
      </c>
      <c r="C61" s="239" t="s">
        <v>476</v>
      </c>
      <c r="D61" s="229" t="s">
        <v>231</v>
      </c>
      <c r="E61" s="230">
        <v>81</v>
      </c>
      <c r="F61" s="231"/>
      <c r="G61" s="232">
        <f>ROUND(E61*F61,2)</f>
        <v>0</v>
      </c>
      <c r="H61" s="231"/>
      <c r="I61" s="232">
        <f>ROUND(E61*H61,2)</f>
        <v>0</v>
      </c>
      <c r="J61" s="231"/>
      <c r="K61" s="232">
        <f>ROUND(E61*J61,2)</f>
        <v>0</v>
      </c>
      <c r="L61" s="232">
        <v>21</v>
      </c>
      <c r="M61" s="232">
        <f>G61*(1+L61/100)</f>
        <v>0</v>
      </c>
      <c r="N61" s="232">
        <v>0.24664</v>
      </c>
      <c r="O61" s="232">
        <f>ROUND(E61*N61,2)</f>
        <v>19.98</v>
      </c>
      <c r="P61" s="232">
        <v>0</v>
      </c>
      <c r="Q61" s="232">
        <f>ROUND(E61*P61,2)</f>
        <v>0</v>
      </c>
      <c r="R61" s="232" t="s">
        <v>427</v>
      </c>
      <c r="S61" s="232" t="s">
        <v>164</v>
      </c>
      <c r="T61" s="233" t="s">
        <v>206</v>
      </c>
      <c r="U61" s="219">
        <v>0.27100000000000002</v>
      </c>
      <c r="V61" s="219">
        <f>ROUND(E61*U61,2)</f>
        <v>21.95</v>
      </c>
      <c r="W61" s="219"/>
      <c r="X61" s="219" t="s">
        <v>207</v>
      </c>
      <c r="Y61" s="210"/>
      <c r="Z61" s="210"/>
      <c r="AA61" s="210"/>
      <c r="AB61" s="210"/>
      <c r="AC61" s="210"/>
      <c r="AD61" s="210"/>
      <c r="AE61" s="210"/>
      <c r="AF61" s="210"/>
      <c r="AG61" s="210" t="s">
        <v>208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17"/>
      <c r="B62" s="218"/>
      <c r="C62" s="258" t="s">
        <v>477</v>
      </c>
      <c r="D62" s="249"/>
      <c r="E62" s="249"/>
      <c r="F62" s="249"/>
      <c r="G62" s="24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0"/>
      <c r="Z62" s="210"/>
      <c r="AA62" s="210"/>
      <c r="AB62" s="210"/>
      <c r="AC62" s="210"/>
      <c r="AD62" s="210"/>
      <c r="AE62" s="210"/>
      <c r="AF62" s="210"/>
      <c r="AG62" s="210" t="s">
        <v>223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17"/>
      <c r="B63" s="218"/>
      <c r="C63" s="257" t="s">
        <v>478</v>
      </c>
      <c r="D63" s="245"/>
      <c r="E63" s="246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0"/>
      <c r="Z63" s="210"/>
      <c r="AA63" s="210"/>
      <c r="AB63" s="210"/>
      <c r="AC63" s="210"/>
      <c r="AD63" s="210"/>
      <c r="AE63" s="210"/>
      <c r="AF63" s="210"/>
      <c r="AG63" s="210" t="s">
        <v>210</v>
      </c>
      <c r="AH63" s="210">
        <v>0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17"/>
      <c r="B64" s="218"/>
      <c r="C64" s="257" t="s">
        <v>437</v>
      </c>
      <c r="D64" s="245"/>
      <c r="E64" s="246">
        <v>81</v>
      </c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0"/>
      <c r="Z64" s="210"/>
      <c r="AA64" s="210"/>
      <c r="AB64" s="210"/>
      <c r="AC64" s="210"/>
      <c r="AD64" s="210"/>
      <c r="AE64" s="210"/>
      <c r="AF64" s="210"/>
      <c r="AG64" s="210" t="s">
        <v>210</v>
      </c>
      <c r="AH64" s="210">
        <v>0</v>
      </c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ht="45" outlineLevel="1" x14ac:dyDescent="0.2">
      <c r="A65" s="227">
        <v>14</v>
      </c>
      <c r="B65" s="228" t="s">
        <v>479</v>
      </c>
      <c r="C65" s="239" t="s">
        <v>480</v>
      </c>
      <c r="D65" s="229" t="s">
        <v>231</v>
      </c>
      <c r="E65" s="230">
        <v>322.24</v>
      </c>
      <c r="F65" s="231"/>
      <c r="G65" s="232">
        <f>ROUND(E65*F65,2)</f>
        <v>0</v>
      </c>
      <c r="H65" s="231"/>
      <c r="I65" s="232">
        <f>ROUND(E65*H65,2)</f>
        <v>0</v>
      </c>
      <c r="J65" s="231"/>
      <c r="K65" s="232">
        <f>ROUND(E65*J65,2)</f>
        <v>0</v>
      </c>
      <c r="L65" s="232">
        <v>21</v>
      </c>
      <c r="M65" s="232">
        <f>G65*(1+L65/100)</f>
        <v>0</v>
      </c>
      <c r="N65" s="232">
        <v>0.20164000000000001</v>
      </c>
      <c r="O65" s="232">
        <f>ROUND(E65*N65,2)</f>
        <v>64.98</v>
      </c>
      <c r="P65" s="232">
        <v>0</v>
      </c>
      <c r="Q65" s="232">
        <f>ROUND(E65*P65,2)</f>
        <v>0</v>
      </c>
      <c r="R65" s="232" t="s">
        <v>427</v>
      </c>
      <c r="S65" s="232" t="s">
        <v>164</v>
      </c>
      <c r="T65" s="233" t="s">
        <v>206</v>
      </c>
      <c r="U65" s="219">
        <v>0.216</v>
      </c>
      <c r="V65" s="219">
        <f>ROUND(E65*U65,2)</f>
        <v>69.599999999999994</v>
      </c>
      <c r="W65" s="219"/>
      <c r="X65" s="219" t="s">
        <v>207</v>
      </c>
      <c r="Y65" s="210"/>
      <c r="Z65" s="210"/>
      <c r="AA65" s="210"/>
      <c r="AB65" s="210"/>
      <c r="AC65" s="210"/>
      <c r="AD65" s="210"/>
      <c r="AE65" s="210"/>
      <c r="AF65" s="210"/>
      <c r="AG65" s="210" t="s">
        <v>208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17"/>
      <c r="B66" s="218"/>
      <c r="C66" s="258" t="s">
        <v>477</v>
      </c>
      <c r="D66" s="249"/>
      <c r="E66" s="249"/>
      <c r="F66" s="249"/>
      <c r="G66" s="24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0"/>
      <c r="Z66" s="210"/>
      <c r="AA66" s="210"/>
      <c r="AB66" s="210"/>
      <c r="AC66" s="210"/>
      <c r="AD66" s="210"/>
      <c r="AE66" s="210"/>
      <c r="AF66" s="210"/>
      <c r="AG66" s="210" t="s">
        <v>223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17"/>
      <c r="B67" s="218"/>
      <c r="C67" s="257" t="s">
        <v>481</v>
      </c>
      <c r="D67" s="245"/>
      <c r="E67" s="246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0"/>
      <c r="Z67" s="210"/>
      <c r="AA67" s="210"/>
      <c r="AB67" s="210"/>
      <c r="AC67" s="210"/>
      <c r="AD67" s="210"/>
      <c r="AE67" s="210"/>
      <c r="AF67" s="210"/>
      <c r="AG67" s="210" t="s">
        <v>210</v>
      </c>
      <c r="AH67" s="210">
        <v>0</v>
      </c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17"/>
      <c r="B68" s="218"/>
      <c r="C68" s="257" t="s">
        <v>441</v>
      </c>
      <c r="D68" s="245"/>
      <c r="E68" s="246">
        <v>136.74</v>
      </c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0"/>
      <c r="Z68" s="210"/>
      <c r="AA68" s="210"/>
      <c r="AB68" s="210"/>
      <c r="AC68" s="210"/>
      <c r="AD68" s="210"/>
      <c r="AE68" s="210"/>
      <c r="AF68" s="210"/>
      <c r="AG68" s="210" t="s">
        <v>210</v>
      </c>
      <c r="AH68" s="210">
        <v>0</v>
      </c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17"/>
      <c r="B69" s="218"/>
      <c r="C69" s="257" t="s">
        <v>442</v>
      </c>
      <c r="D69" s="245"/>
      <c r="E69" s="246">
        <v>142.5</v>
      </c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0"/>
      <c r="Z69" s="210"/>
      <c r="AA69" s="210"/>
      <c r="AB69" s="210"/>
      <c r="AC69" s="210"/>
      <c r="AD69" s="210"/>
      <c r="AE69" s="210"/>
      <c r="AF69" s="210"/>
      <c r="AG69" s="210" t="s">
        <v>210</v>
      </c>
      <c r="AH69" s="210">
        <v>0</v>
      </c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17"/>
      <c r="B70" s="218"/>
      <c r="C70" s="257" t="s">
        <v>443</v>
      </c>
      <c r="D70" s="245"/>
      <c r="E70" s="246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0"/>
      <c r="Z70" s="210"/>
      <c r="AA70" s="210"/>
      <c r="AB70" s="210"/>
      <c r="AC70" s="210"/>
      <c r="AD70" s="210"/>
      <c r="AE70" s="210"/>
      <c r="AF70" s="210"/>
      <c r="AG70" s="210" t="s">
        <v>210</v>
      </c>
      <c r="AH70" s="210">
        <v>0</v>
      </c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17"/>
      <c r="B71" s="218"/>
      <c r="C71" s="257" t="s">
        <v>444</v>
      </c>
      <c r="D71" s="245"/>
      <c r="E71" s="246">
        <v>43</v>
      </c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0"/>
      <c r="Z71" s="210"/>
      <c r="AA71" s="210"/>
      <c r="AB71" s="210"/>
      <c r="AC71" s="210"/>
      <c r="AD71" s="210"/>
      <c r="AE71" s="210"/>
      <c r="AF71" s="210"/>
      <c r="AG71" s="210" t="s">
        <v>210</v>
      </c>
      <c r="AH71" s="210">
        <v>0</v>
      </c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27">
        <v>15</v>
      </c>
      <c r="B72" s="228" t="s">
        <v>482</v>
      </c>
      <c r="C72" s="239" t="s">
        <v>483</v>
      </c>
      <c r="D72" s="229" t="s">
        <v>231</v>
      </c>
      <c r="E72" s="230">
        <v>17.350000000000001</v>
      </c>
      <c r="F72" s="231"/>
      <c r="G72" s="232">
        <f>ROUND(E72*F72,2)</f>
        <v>0</v>
      </c>
      <c r="H72" s="231"/>
      <c r="I72" s="232">
        <f>ROUND(E72*H72,2)</f>
        <v>0</v>
      </c>
      <c r="J72" s="231"/>
      <c r="K72" s="232">
        <f>ROUND(E72*J72,2)</f>
        <v>0</v>
      </c>
      <c r="L72" s="232">
        <v>21</v>
      </c>
      <c r="M72" s="232">
        <f>G72*(1+L72/100)</f>
        <v>0</v>
      </c>
      <c r="N72" s="232">
        <v>0</v>
      </c>
      <c r="O72" s="232">
        <f>ROUND(E72*N72,2)</f>
        <v>0</v>
      </c>
      <c r="P72" s="232">
        <v>0</v>
      </c>
      <c r="Q72" s="232">
        <f>ROUND(E72*P72,2)</f>
        <v>0</v>
      </c>
      <c r="R72" s="232" t="s">
        <v>427</v>
      </c>
      <c r="S72" s="232" t="s">
        <v>164</v>
      </c>
      <c r="T72" s="233" t="s">
        <v>206</v>
      </c>
      <c r="U72" s="219">
        <v>3.6999999999999998E-2</v>
      </c>
      <c r="V72" s="219">
        <f>ROUND(E72*U72,2)</f>
        <v>0.64</v>
      </c>
      <c r="W72" s="219"/>
      <c r="X72" s="219" t="s">
        <v>207</v>
      </c>
      <c r="Y72" s="210"/>
      <c r="Z72" s="210"/>
      <c r="AA72" s="210"/>
      <c r="AB72" s="210"/>
      <c r="AC72" s="210"/>
      <c r="AD72" s="210"/>
      <c r="AE72" s="210"/>
      <c r="AF72" s="210"/>
      <c r="AG72" s="210" t="s">
        <v>208</v>
      </c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17"/>
      <c r="B73" s="218"/>
      <c r="C73" s="258" t="s">
        <v>484</v>
      </c>
      <c r="D73" s="249"/>
      <c r="E73" s="249"/>
      <c r="F73" s="249"/>
      <c r="G73" s="24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0"/>
      <c r="Z73" s="210"/>
      <c r="AA73" s="210"/>
      <c r="AB73" s="210"/>
      <c r="AC73" s="210"/>
      <c r="AD73" s="210"/>
      <c r="AE73" s="210"/>
      <c r="AF73" s="210"/>
      <c r="AG73" s="210" t="s">
        <v>223</v>
      </c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17"/>
      <c r="B74" s="218"/>
      <c r="C74" s="257" t="s">
        <v>453</v>
      </c>
      <c r="D74" s="245"/>
      <c r="E74" s="246">
        <v>17.350000000000001</v>
      </c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0"/>
      <c r="Z74" s="210"/>
      <c r="AA74" s="210"/>
      <c r="AB74" s="210"/>
      <c r="AC74" s="210"/>
      <c r="AD74" s="210"/>
      <c r="AE74" s="210"/>
      <c r="AF74" s="210"/>
      <c r="AG74" s="210" t="s">
        <v>210</v>
      </c>
      <c r="AH74" s="210">
        <v>0</v>
      </c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outlineLevel="1" x14ac:dyDescent="0.2">
      <c r="A75" s="227">
        <v>16</v>
      </c>
      <c r="B75" s="228" t="s">
        <v>485</v>
      </c>
      <c r="C75" s="239" t="s">
        <v>486</v>
      </c>
      <c r="D75" s="229" t="s">
        <v>328</v>
      </c>
      <c r="E75" s="230">
        <v>16.1296</v>
      </c>
      <c r="F75" s="231"/>
      <c r="G75" s="232">
        <f>ROUND(E75*F75,2)</f>
        <v>0</v>
      </c>
      <c r="H75" s="231"/>
      <c r="I75" s="232">
        <f>ROUND(E75*H75,2)</f>
        <v>0</v>
      </c>
      <c r="J75" s="231"/>
      <c r="K75" s="232">
        <f>ROUND(E75*J75,2)</f>
        <v>0</v>
      </c>
      <c r="L75" s="232">
        <v>21</v>
      </c>
      <c r="M75" s="232">
        <f>G75*(1+L75/100)</f>
        <v>0</v>
      </c>
      <c r="N75" s="232">
        <v>2.5249999999999999</v>
      </c>
      <c r="O75" s="232">
        <f>ROUND(E75*N75,2)</f>
        <v>40.729999999999997</v>
      </c>
      <c r="P75" s="232">
        <v>0</v>
      </c>
      <c r="Q75" s="232">
        <f>ROUND(E75*P75,2)</f>
        <v>0</v>
      </c>
      <c r="R75" s="232"/>
      <c r="S75" s="232" t="s">
        <v>187</v>
      </c>
      <c r="T75" s="233" t="s">
        <v>165</v>
      </c>
      <c r="U75" s="219">
        <v>0</v>
      </c>
      <c r="V75" s="219">
        <f>ROUND(E75*U75,2)</f>
        <v>0</v>
      </c>
      <c r="W75" s="219"/>
      <c r="X75" s="219" t="s">
        <v>207</v>
      </c>
      <c r="Y75" s="210"/>
      <c r="Z75" s="210"/>
      <c r="AA75" s="210"/>
      <c r="AB75" s="210"/>
      <c r="AC75" s="210"/>
      <c r="AD75" s="210"/>
      <c r="AE75" s="210"/>
      <c r="AF75" s="210"/>
      <c r="AG75" s="210" t="s">
        <v>208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17"/>
      <c r="B76" s="218"/>
      <c r="C76" s="257" t="s">
        <v>478</v>
      </c>
      <c r="D76" s="245"/>
      <c r="E76" s="246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0"/>
      <c r="Z76" s="210"/>
      <c r="AA76" s="210"/>
      <c r="AB76" s="210"/>
      <c r="AC76" s="210"/>
      <c r="AD76" s="210"/>
      <c r="AE76" s="210"/>
      <c r="AF76" s="210"/>
      <c r="AG76" s="210" t="s">
        <v>210</v>
      </c>
      <c r="AH76" s="210">
        <v>0</v>
      </c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17"/>
      <c r="B77" s="218"/>
      <c r="C77" s="259" t="s">
        <v>249</v>
      </c>
      <c r="D77" s="247"/>
      <c r="E77" s="248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0"/>
      <c r="Z77" s="210"/>
      <c r="AA77" s="210"/>
      <c r="AB77" s="210"/>
      <c r="AC77" s="210"/>
      <c r="AD77" s="210"/>
      <c r="AE77" s="210"/>
      <c r="AF77" s="210"/>
      <c r="AG77" s="210" t="s">
        <v>210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outlineLevel="1" x14ac:dyDescent="0.2">
      <c r="A78" s="217"/>
      <c r="B78" s="218"/>
      <c r="C78" s="260" t="s">
        <v>487</v>
      </c>
      <c r="D78" s="247"/>
      <c r="E78" s="248">
        <v>81</v>
      </c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0"/>
      <c r="Z78" s="210"/>
      <c r="AA78" s="210"/>
      <c r="AB78" s="210"/>
      <c r="AC78" s="210"/>
      <c r="AD78" s="210"/>
      <c r="AE78" s="210"/>
      <c r="AF78" s="210"/>
      <c r="AG78" s="210" t="s">
        <v>210</v>
      </c>
      <c r="AH78" s="210">
        <v>2</v>
      </c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17"/>
      <c r="B79" s="218"/>
      <c r="C79" s="259" t="s">
        <v>251</v>
      </c>
      <c r="D79" s="247"/>
      <c r="E79" s="248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0"/>
      <c r="Z79" s="210"/>
      <c r="AA79" s="210"/>
      <c r="AB79" s="210"/>
      <c r="AC79" s="210"/>
      <c r="AD79" s="210"/>
      <c r="AE79" s="210"/>
      <c r="AF79" s="210"/>
      <c r="AG79" s="210" t="s">
        <v>210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17"/>
      <c r="B80" s="218"/>
      <c r="C80" s="257" t="s">
        <v>488</v>
      </c>
      <c r="D80" s="245"/>
      <c r="E80" s="246">
        <v>3.24</v>
      </c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0"/>
      <c r="Z80" s="210"/>
      <c r="AA80" s="210"/>
      <c r="AB80" s="210"/>
      <c r="AC80" s="210"/>
      <c r="AD80" s="210"/>
      <c r="AE80" s="210"/>
      <c r="AF80" s="210"/>
      <c r="AG80" s="210" t="s">
        <v>210</v>
      </c>
      <c r="AH80" s="210">
        <v>0</v>
      </c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17"/>
      <c r="B81" s="218"/>
      <c r="C81" s="257" t="s">
        <v>481</v>
      </c>
      <c r="D81" s="245"/>
      <c r="E81" s="246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0"/>
      <c r="Z81" s="210"/>
      <c r="AA81" s="210"/>
      <c r="AB81" s="210"/>
      <c r="AC81" s="210"/>
      <c r="AD81" s="210"/>
      <c r="AE81" s="210"/>
      <c r="AF81" s="210"/>
      <c r="AG81" s="210" t="s">
        <v>210</v>
      </c>
      <c r="AH81" s="210">
        <v>0</v>
      </c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outlineLevel="1" x14ac:dyDescent="0.2">
      <c r="A82" s="217"/>
      <c r="B82" s="218"/>
      <c r="C82" s="259" t="s">
        <v>249</v>
      </c>
      <c r="D82" s="247"/>
      <c r="E82" s="248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0"/>
      <c r="Z82" s="210"/>
      <c r="AA82" s="210"/>
      <c r="AB82" s="210"/>
      <c r="AC82" s="210"/>
      <c r="AD82" s="210"/>
      <c r="AE82" s="210"/>
      <c r="AF82" s="210"/>
      <c r="AG82" s="210" t="s">
        <v>210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1" x14ac:dyDescent="0.2">
      <c r="A83" s="217"/>
      <c r="B83" s="218"/>
      <c r="C83" s="260" t="s">
        <v>472</v>
      </c>
      <c r="D83" s="247"/>
      <c r="E83" s="248">
        <v>136.74</v>
      </c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0"/>
      <c r="Z83" s="210"/>
      <c r="AA83" s="210"/>
      <c r="AB83" s="210"/>
      <c r="AC83" s="210"/>
      <c r="AD83" s="210"/>
      <c r="AE83" s="210"/>
      <c r="AF83" s="210"/>
      <c r="AG83" s="210" t="s">
        <v>210</v>
      </c>
      <c r="AH83" s="210">
        <v>2</v>
      </c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17"/>
      <c r="B84" s="218"/>
      <c r="C84" s="260" t="s">
        <v>473</v>
      </c>
      <c r="D84" s="247"/>
      <c r="E84" s="248">
        <v>142.5</v>
      </c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0"/>
      <c r="Z84" s="210"/>
      <c r="AA84" s="210"/>
      <c r="AB84" s="210"/>
      <c r="AC84" s="210"/>
      <c r="AD84" s="210"/>
      <c r="AE84" s="210"/>
      <c r="AF84" s="210"/>
      <c r="AG84" s="210" t="s">
        <v>210</v>
      </c>
      <c r="AH84" s="210">
        <v>2</v>
      </c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17"/>
      <c r="B85" s="218"/>
      <c r="C85" s="260" t="s">
        <v>489</v>
      </c>
      <c r="D85" s="247"/>
      <c r="E85" s="248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0"/>
      <c r="Z85" s="210"/>
      <c r="AA85" s="210"/>
      <c r="AB85" s="210"/>
      <c r="AC85" s="210"/>
      <c r="AD85" s="210"/>
      <c r="AE85" s="210"/>
      <c r="AF85" s="210"/>
      <c r="AG85" s="210" t="s">
        <v>210</v>
      </c>
      <c r="AH85" s="210">
        <v>2</v>
      </c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17"/>
      <c r="B86" s="218"/>
      <c r="C86" s="260" t="s">
        <v>490</v>
      </c>
      <c r="D86" s="247"/>
      <c r="E86" s="248">
        <v>43</v>
      </c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0"/>
      <c r="Z86" s="210"/>
      <c r="AA86" s="210"/>
      <c r="AB86" s="210"/>
      <c r="AC86" s="210"/>
      <c r="AD86" s="210"/>
      <c r="AE86" s="210"/>
      <c r="AF86" s="210"/>
      <c r="AG86" s="210" t="s">
        <v>210</v>
      </c>
      <c r="AH86" s="210">
        <v>2</v>
      </c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outlineLevel="1" x14ac:dyDescent="0.2">
      <c r="A87" s="217"/>
      <c r="B87" s="218"/>
      <c r="C87" s="259" t="s">
        <v>251</v>
      </c>
      <c r="D87" s="247"/>
      <c r="E87" s="248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0"/>
      <c r="Z87" s="210"/>
      <c r="AA87" s="210"/>
      <c r="AB87" s="210"/>
      <c r="AC87" s="210"/>
      <c r="AD87" s="210"/>
      <c r="AE87" s="210"/>
      <c r="AF87" s="210"/>
      <c r="AG87" s="210" t="s">
        <v>210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17"/>
      <c r="B88" s="218"/>
      <c r="C88" s="257" t="s">
        <v>491</v>
      </c>
      <c r="D88" s="245"/>
      <c r="E88" s="246">
        <v>12.89</v>
      </c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0"/>
      <c r="Z88" s="210"/>
      <c r="AA88" s="210"/>
      <c r="AB88" s="210"/>
      <c r="AC88" s="210"/>
      <c r="AD88" s="210"/>
      <c r="AE88" s="210"/>
      <c r="AF88" s="210"/>
      <c r="AG88" s="210" t="s">
        <v>210</v>
      </c>
      <c r="AH88" s="210">
        <v>0</v>
      </c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x14ac:dyDescent="0.2">
      <c r="A89" s="221" t="s">
        <v>159</v>
      </c>
      <c r="B89" s="222" t="s">
        <v>101</v>
      </c>
      <c r="C89" s="238" t="s">
        <v>102</v>
      </c>
      <c r="D89" s="223"/>
      <c r="E89" s="224"/>
      <c r="F89" s="225"/>
      <c r="G89" s="225">
        <f>SUMIF(AG90:AG91,"&lt;&gt;NOR",G90:G91)</f>
        <v>0</v>
      </c>
      <c r="H89" s="225"/>
      <c r="I89" s="225">
        <f>SUM(I90:I91)</f>
        <v>0</v>
      </c>
      <c r="J89" s="225"/>
      <c r="K89" s="225">
        <f>SUM(K90:K91)</f>
        <v>0</v>
      </c>
      <c r="L89" s="225"/>
      <c r="M89" s="225">
        <f>SUM(M90:M91)</f>
        <v>0</v>
      </c>
      <c r="N89" s="225"/>
      <c r="O89" s="225">
        <f>SUM(O90:O91)</f>
        <v>0</v>
      </c>
      <c r="P89" s="225"/>
      <c r="Q89" s="225">
        <f>SUM(Q90:Q91)</f>
        <v>0</v>
      </c>
      <c r="R89" s="225"/>
      <c r="S89" s="225"/>
      <c r="T89" s="226"/>
      <c r="U89" s="220"/>
      <c r="V89" s="220">
        <f>SUM(V90:V91)</f>
        <v>15.31</v>
      </c>
      <c r="W89" s="220"/>
      <c r="X89" s="220"/>
      <c r="AG89" t="s">
        <v>160</v>
      </c>
    </row>
    <row r="90" spans="1:60" outlineLevel="1" x14ac:dyDescent="0.2">
      <c r="A90" s="227">
        <v>17</v>
      </c>
      <c r="B90" s="228" t="s">
        <v>492</v>
      </c>
      <c r="C90" s="239" t="s">
        <v>493</v>
      </c>
      <c r="D90" s="229" t="s">
        <v>295</v>
      </c>
      <c r="E90" s="230">
        <v>956.79224999999997</v>
      </c>
      <c r="F90" s="231"/>
      <c r="G90" s="232">
        <f>ROUND(E90*F90,2)</f>
        <v>0</v>
      </c>
      <c r="H90" s="231"/>
      <c r="I90" s="232">
        <f>ROUND(E90*H90,2)</f>
        <v>0</v>
      </c>
      <c r="J90" s="231"/>
      <c r="K90" s="232">
        <f>ROUND(E90*J90,2)</f>
        <v>0</v>
      </c>
      <c r="L90" s="232">
        <v>21</v>
      </c>
      <c r="M90" s="232">
        <f>G90*(1+L90/100)</f>
        <v>0</v>
      </c>
      <c r="N90" s="232">
        <v>0</v>
      </c>
      <c r="O90" s="232">
        <f>ROUND(E90*N90,2)</f>
        <v>0</v>
      </c>
      <c r="P90" s="232">
        <v>0</v>
      </c>
      <c r="Q90" s="232">
        <f>ROUND(E90*P90,2)</f>
        <v>0</v>
      </c>
      <c r="R90" s="232" t="s">
        <v>427</v>
      </c>
      <c r="S90" s="232" t="s">
        <v>164</v>
      </c>
      <c r="T90" s="233" t="s">
        <v>206</v>
      </c>
      <c r="U90" s="219">
        <v>1.6E-2</v>
      </c>
      <c r="V90" s="219">
        <f>ROUND(E90*U90,2)</f>
        <v>15.31</v>
      </c>
      <c r="W90" s="219"/>
      <c r="X90" s="219" t="s">
        <v>207</v>
      </c>
      <c r="Y90" s="210"/>
      <c r="Z90" s="210"/>
      <c r="AA90" s="210"/>
      <c r="AB90" s="210"/>
      <c r="AC90" s="210"/>
      <c r="AD90" s="210"/>
      <c r="AE90" s="210"/>
      <c r="AF90" s="210"/>
      <c r="AG90" s="210" t="s">
        <v>208</v>
      </c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outlineLevel="1" x14ac:dyDescent="0.2">
      <c r="A91" s="217"/>
      <c r="B91" s="218"/>
      <c r="C91" s="258" t="s">
        <v>494</v>
      </c>
      <c r="D91" s="249"/>
      <c r="E91" s="249"/>
      <c r="F91" s="249"/>
      <c r="G91" s="24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0"/>
      <c r="Z91" s="210"/>
      <c r="AA91" s="210"/>
      <c r="AB91" s="210"/>
      <c r="AC91" s="210"/>
      <c r="AD91" s="210"/>
      <c r="AE91" s="210"/>
      <c r="AF91" s="210"/>
      <c r="AG91" s="210" t="s">
        <v>223</v>
      </c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x14ac:dyDescent="0.2">
      <c r="A92" s="221" t="s">
        <v>159</v>
      </c>
      <c r="B92" s="222" t="s">
        <v>127</v>
      </c>
      <c r="C92" s="238" t="s">
        <v>128</v>
      </c>
      <c r="D92" s="223"/>
      <c r="E92" s="224"/>
      <c r="F92" s="225"/>
      <c r="G92" s="225">
        <f>SUMIF(AG93:AG113,"&lt;&gt;NOR",G93:G113)</f>
        <v>0</v>
      </c>
      <c r="H92" s="225"/>
      <c r="I92" s="225">
        <f>SUM(I93:I113)</f>
        <v>0</v>
      </c>
      <c r="J92" s="225"/>
      <c r="K92" s="225">
        <f>SUM(K93:K113)</f>
        <v>0</v>
      </c>
      <c r="L92" s="225"/>
      <c r="M92" s="225">
        <f>SUM(M93:M113)</f>
        <v>0</v>
      </c>
      <c r="N92" s="225"/>
      <c r="O92" s="225">
        <f>SUM(O93:O113)</f>
        <v>0</v>
      </c>
      <c r="P92" s="225"/>
      <c r="Q92" s="225">
        <f>SUM(Q93:Q113)</f>
        <v>0</v>
      </c>
      <c r="R92" s="225"/>
      <c r="S92" s="225"/>
      <c r="T92" s="226"/>
      <c r="U92" s="220"/>
      <c r="V92" s="220">
        <f>SUM(V93:V113)</f>
        <v>616.66999999999996</v>
      </c>
      <c r="W92" s="220"/>
      <c r="X92" s="220"/>
      <c r="AG92" t="s">
        <v>160</v>
      </c>
    </row>
    <row r="93" spans="1:60" outlineLevel="1" x14ac:dyDescent="0.2">
      <c r="A93" s="227">
        <v>18</v>
      </c>
      <c r="B93" s="228" t="s">
        <v>495</v>
      </c>
      <c r="C93" s="239" t="s">
        <v>496</v>
      </c>
      <c r="D93" s="229" t="s">
        <v>295</v>
      </c>
      <c r="E93" s="230">
        <v>65.354799999999997</v>
      </c>
      <c r="F93" s="231"/>
      <c r="G93" s="232">
        <f>ROUND(E93*F93,2)</f>
        <v>0</v>
      </c>
      <c r="H93" s="231"/>
      <c r="I93" s="232">
        <f>ROUND(E93*H93,2)</f>
        <v>0</v>
      </c>
      <c r="J93" s="231"/>
      <c r="K93" s="232">
        <f>ROUND(E93*J93,2)</f>
        <v>0</v>
      </c>
      <c r="L93" s="232">
        <v>21</v>
      </c>
      <c r="M93" s="232">
        <f>G93*(1+L93/100)</f>
        <v>0</v>
      </c>
      <c r="N93" s="232">
        <v>0</v>
      </c>
      <c r="O93" s="232">
        <f>ROUND(E93*N93,2)</f>
        <v>0</v>
      </c>
      <c r="P93" s="232">
        <v>0</v>
      </c>
      <c r="Q93" s="232">
        <f>ROUND(E93*P93,2)</f>
        <v>0</v>
      </c>
      <c r="R93" s="232" t="s">
        <v>497</v>
      </c>
      <c r="S93" s="232" t="s">
        <v>164</v>
      </c>
      <c r="T93" s="233" t="s">
        <v>206</v>
      </c>
      <c r="U93" s="219">
        <v>0</v>
      </c>
      <c r="V93" s="219">
        <f>ROUND(E93*U93,2)</f>
        <v>0</v>
      </c>
      <c r="W93" s="219"/>
      <c r="X93" s="219" t="s">
        <v>207</v>
      </c>
      <c r="Y93" s="210"/>
      <c r="Z93" s="210"/>
      <c r="AA93" s="210"/>
      <c r="AB93" s="210"/>
      <c r="AC93" s="210"/>
      <c r="AD93" s="210"/>
      <c r="AE93" s="210"/>
      <c r="AF93" s="210"/>
      <c r="AG93" s="210" t="s">
        <v>208</v>
      </c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17"/>
      <c r="B94" s="218"/>
      <c r="C94" s="257" t="s">
        <v>498</v>
      </c>
      <c r="D94" s="245"/>
      <c r="E94" s="246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0"/>
      <c r="Z94" s="210"/>
      <c r="AA94" s="210"/>
      <c r="AB94" s="210"/>
      <c r="AC94" s="210"/>
      <c r="AD94" s="210"/>
      <c r="AE94" s="210"/>
      <c r="AF94" s="210"/>
      <c r="AG94" s="210" t="s">
        <v>210</v>
      </c>
      <c r="AH94" s="210">
        <v>0</v>
      </c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outlineLevel="1" x14ac:dyDescent="0.2">
      <c r="A95" s="217"/>
      <c r="B95" s="218"/>
      <c r="C95" s="257" t="s">
        <v>499</v>
      </c>
      <c r="D95" s="245"/>
      <c r="E95" s="246">
        <v>18.63</v>
      </c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0"/>
      <c r="Z95" s="210"/>
      <c r="AA95" s="210"/>
      <c r="AB95" s="210"/>
      <c r="AC95" s="210"/>
      <c r="AD95" s="210"/>
      <c r="AE95" s="210"/>
      <c r="AF95" s="210"/>
      <c r="AG95" s="210" t="s">
        <v>210</v>
      </c>
      <c r="AH95" s="210">
        <v>0</v>
      </c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1" x14ac:dyDescent="0.2">
      <c r="A96" s="217"/>
      <c r="B96" s="218"/>
      <c r="C96" s="257" t="s">
        <v>500</v>
      </c>
      <c r="D96" s="245"/>
      <c r="E96" s="246">
        <v>46.724800000000002</v>
      </c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0"/>
      <c r="Z96" s="210"/>
      <c r="AA96" s="210"/>
      <c r="AB96" s="210"/>
      <c r="AC96" s="210"/>
      <c r="AD96" s="210"/>
      <c r="AE96" s="210"/>
      <c r="AF96" s="210"/>
      <c r="AG96" s="210" t="s">
        <v>210</v>
      </c>
      <c r="AH96" s="210">
        <v>0</v>
      </c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outlineLevel="1" x14ac:dyDescent="0.2">
      <c r="A97" s="227">
        <v>19</v>
      </c>
      <c r="B97" s="228" t="s">
        <v>501</v>
      </c>
      <c r="C97" s="239" t="s">
        <v>502</v>
      </c>
      <c r="D97" s="229" t="s">
        <v>295</v>
      </c>
      <c r="E97" s="230">
        <v>163.6052</v>
      </c>
      <c r="F97" s="231"/>
      <c r="G97" s="232">
        <f>ROUND(E97*F97,2)</f>
        <v>0</v>
      </c>
      <c r="H97" s="231"/>
      <c r="I97" s="232">
        <f>ROUND(E97*H97,2)</f>
        <v>0</v>
      </c>
      <c r="J97" s="231"/>
      <c r="K97" s="232">
        <f>ROUND(E97*J97,2)</f>
        <v>0</v>
      </c>
      <c r="L97" s="232">
        <v>21</v>
      </c>
      <c r="M97" s="232">
        <f>G97*(1+L97/100)</f>
        <v>0</v>
      </c>
      <c r="N97" s="232">
        <v>0</v>
      </c>
      <c r="O97" s="232">
        <f>ROUND(E97*N97,2)</f>
        <v>0</v>
      </c>
      <c r="P97" s="232">
        <v>0</v>
      </c>
      <c r="Q97" s="232">
        <f>ROUND(E97*P97,2)</f>
        <v>0</v>
      </c>
      <c r="R97" s="232"/>
      <c r="S97" s="232" t="s">
        <v>187</v>
      </c>
      <c r="T97" s="233" t="s">
        <v>165</v>
      </c>
      <c r="U97" s="219">
        <v>0</v>
      </c>
      <c r="V97" s="219">
        <f>ROUND(E97*U97,2)</f>
        <v>0</v>
      </c>
      <c r="W97" s="219"/>
      <c r="X97" s="219" t="s">
        <v>207</v>
      </c>
      <c r="Y97" s="210"/>
      <c r="Z97" s="210"/>
      <c r="AA97" s="210"/>
      <c r="AB97" s="210"/>
      <c r="AC97" s="210"/>
      <c r="AD97" s="210"/>
      <c r="AE97" s="210"/>
      <c r="AF97" s="210"/>
      <c r="AG97" s="210" t="s">
        <v>208</v>
      </c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outlineLevel="1" x14ac:dyDescent="0.2">
      <c r="A98" s="217"/>
      <c r="B98" s="218"/>
      <c r="C98" s="257" t="s">
        <v>503</v>
      </c>
      <c r="D98" s="245"/>
      <c r="E98" s="246">
        <v>163.6052</v>
      </c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0"/>
      <c r="Z98" s="210"/>
      <c r="AA98" s="210"/>
      <c r="AB98" s="210"/>
      <c r="AC98" s="210"/>
      <c r="AD98" s="210"/>
      <c r="AE98" s="210"/>
      <c r="AF98" s="210"/>
      <c r="AG98" s="210" t="s">
        <v>210</v>
      </c>
      <c r="AH98" s="210">
        <v>0</v>
      </c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</row>
    <row r="99" spans="1:60" outlineLevel="1" x14ac:dyDescent="0.2">
      <c r="A99" s="227">
        <v>20</v>
      </c>
      <c r="B99" s="228" t="s">
        <v>504</v>
      </c>
      <c r="C99" s="239" t="s">
        <v>505</v>
      </c>
      <c r="D99" s="229" t="s">
        <v>295</v>
      </c>
      <c r="E99" s="230">
        <v>818.02599999999995</v>
      </c>
      <c r="F99" s="231"/>
      <c r="G99" s="232">
        <f>ROUND(E99*F99,2)</f>
        <v>0</v>
      </c>
      <c r="H99" s="231"/>
      <c r="I99" s="232">
        <f>ROUND(E99*H99,2)</f>
        <v>0</v>
      </c>
      <c r="J99" s="231"/>
      <c r="K99" s="232">
        <f>ROUND(E99*J99,2)</f>
        <v>0</v>
      </c>
      <c r="L99" s="232">
        <v>21</v>
      </c>
      <c r="M99" s="232">
        <f>G99*(1+L99/100)</f>
        <v>0</v>
      </c>
      <c r="N99" s="232">
        <v>0</v>
      </c>
      <c r="O99" s="232">
        <f>ROUND(E99*N99,2)</f>
        <v>0</v>
      </c>
      <c r="P99" s="232">
        <v>0</v>
      </c>
      <c r="Q99" s="232">
        <f>ROUND(E99*P99,2)</f>
        <v>0</v>
      </c>
      <c r="R99" s="232"/>
      <c r="S99" s="232" t="s">
        <v>187</v>
      </c>
      <c r="T99" s="233" t="s">
        <v>165</v>
      </c>
      <c r="U99" s="219">
        <v>0</v>
      </c>
      <c r="V99" s="219">
        <f>ROUND(E99*U99,2)</f>
        <v>0</v>
      </c>
      <c r="W99" s="219"/>
      <c r="X99" s="219" t="s">
        <v>207</v>
      </c>
      <c r="Y99" s="210"/>
      <c r="Z99" s="210"/>
      <c r="AA99" s="210"/>
      <c r="AB99" s="210"/>
      <c r="AC99" s="210"/>
      <c r="AD99" s="210"/>
      <c r="AE99" s="210"/>
      <c r="AF99" s="210"/>
      <c r="AG99" s="210" t="s">
        <v>208</v>
      </c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17"/>
      <c r="B100" s="218"/>
      <c r="C100" s="257" t="s">
        <v>506</v>
      </c>
      <c r="D100" s="245"/>
      <c r="E100" s="246">
        <v>818.02599999999995</v>
      </c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0"/>
      <c r="Z100" s="210"/>
      <c r="AA100" s="210"/>
      <c r="AB100" s="210"/>
      <c r="AC100" s="210"/>
      <c r="AD100" s="210"/>
      <c r="AE100" s="210"/>
      <c r="AF100" s="210"/>
      <c r="AG100" s="210" t="s">
        <v>210</v>
      </c>
      <c r="AH100" s="210">
        <v>0</v>
      </c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</row>
    <row r="101" spans="1:60" outlineLevel="1" x14ac:dyDescent="0.2">
      <c r="A101" s="227">
        <v>21</v>
      </c>
      <c r="B101" s="228" t="s">
        <v>507</v>
      </c>
      <c r="C101" s="239" t="s">
        <v>508</v>
      </c>
      <c r="D101" s="229" t="s">
        <v>295</v>
      </c>
      <c r="E101" s="230">
        <v>1046.9860000000001</v>
      </c>
      <c r="F101" s="231"/>
      <c r="G101" s="232">
        <f>ROUND(E101*F101,2)</f>
        <v>0</v>
      </c>
      <c r="H101" s="231"/>
      <c r="I101" s="232">
        <f>ROUND(E101*H101,2)</f>
        <v>0</v>
      </c>
      <c r="J101" s="231"/>
      <c r="K101" s="232">
        <f>ROUND(E101*J101,2)</f>
        <v>0</v>
      </c>
      <c r="L101" s="232">
        <v>21</v>
      </c>
      <c r="M101" s="232">
        <f>G101*(1+L101/100)</f>
        <v>0</v>
      </c>
      <c r="N101" s="232">
        <v>0</v>
      </c>
      <c r="O101" s="232">
        <f>ROUND(E101*N101,2)</f>
        <v>0</v>
      </c>
      <c r="P101" s="232">
        <v>0</v>
      </c>
      <c r="Q101" s="232">
        <f>ROUND(E101*P101,2)</f>
        <v>0</v>
      </c>
      <c r="R101" s="232" t="s">
        <v>497</v>
      </c>
      <c r="S101" s="232" t="s">
        <v>164</v>
      </c>
      <c r="T101" s="233" t="s">
        <v>206</v>
      </c>
      <c r="U101" s="219">
        <v>0.49</v>
      </c>
      <c r="V101" s="219">
        <f>ROUND(E101*U101,2)</f>
        <v>513.02</v>
      </c>
      <c r="W101" s="219"/>
      <c r="X101" s="219" t="s">
        <v>509</v>
      </c>
      <c r="Y101" s="210"/>
      <c r="Z101" s="210"/>
      <c r="AA101" s="210"/>
      <c r="AB101" s="210"/>
      <c r="AC101" s="210"/>
      <c r="AD101" s="210"/>
      <c r="AE101" s="210"/>
      <c r="AF101" s="210"/>
      <c r="AG101" s="210" t="s">
        <v>510</v>
      </c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1" x14ac:dyDescent="0.2">
      <c r="A102" s="217"/>
      <c r="B102" s="218"/>
      <c r="C102" s="257" t="s">
        <v>511</v>
      </c>
      <c r="D102" s="245"/>
      <c r="E102" s="246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0"/>
      <c r="Z102" s="210"/>
      <c r="AA102" s="210"/>
      <c r="AB102" s="210"/>
      <c r="AC102" s="210"/>
      <c r="AD102" s="210"/>
      <c r="AE102" s="210"/>
      <c r="AF102" s="210"/>
      <c r="AG102" s="210" t="s">
        <v>210</v>
      </c>
      <c r="AH102" s="210">
        <v>0</v>
      </c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outlineLevel="1" x14ac:dyDescent="0.2">
      <c r="A103" s="217"/>
      <c r="B103" s="218"/>
      <c r="C103" s="257" t="s">
        <v>512</v>
      </c>
      <c r="D103" s="245"/>
      <c r="E103" s="246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0"/>
      <c r="Z103" s="210"/>
      <c r="AA103" s="210"/>
      <c r="AB103" s="210"/>
      <c r="AC103" s="210"/>
      <c r="AD103" s="210"/>
      <c r="AE103" s="210"/>
      <c r="AF103" s="210"/>
      <c r="AG103" s="210" t="s">
        <v>210</v>
      </c>
      <c r="AH103" s="210">
        <v>0</v>
      </c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1" x14ac:dyDescent="0.2">
      <c r="A104" s="217"/>
      <c r="B104" s="218"/>
      <c r="C104" s="257" t="s">
        <v>513</v>
      </c>
      <c r="D104" s="245"/>
      <c r="E104" s="246">
        <v>1046.9860000000001</v>
      </c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0"/>
      <c r="Z104" s="210"/>
      <c r="AA104" s="210"/>
      <c r="AB104" s="210"/>
      <c r="AC104" s="210"/>
      <c r="AD104" s="210"/>
      <c r="AE104" s="210"/>
      <c r="AF104" s="210"/>
      <c r="AG104" s="210" t="s">
        <v>210</v>
      </c>
      <c r="AH104" s="210">
        <v>0</v>
      </c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outlineLevel="1" x14ac:dyDescent="0.2">
      <c r="A105" s="227">
        <v>22</v>
      </c>
      <c r="B105" s="228" t="s">
        <v>514</v>
      </c>
      <c r="C105" s="239" t="s">
        <v>515</v>
      </c>
      <c r="D105" s="229" t="s">
        <v>295</v>
      </c>
      <c r="E105" s="230">
        <v>9422.8739999999998</v>
      </c>
      <c r="F105" s="231"/>
      <c r="G105" s="232">
        <f>ROUND(E105*F105,2)</f>
        <v>0</v>
      </c>
      <c r="H105" s="231"/>
      <c r="I105" s="232">
        <f>ROUND(E105*H105,2)</f>
        <v>0</v>
      </c>
      <c r="J105" s="231"/>
      <c r="K105" s="232">
        <f>ROUND(E105*J105,2)</f>
        <v>0</v>
      </c>
      <c r="L105" s="232">
        <v>21</v>
      </c>
      <c r="M105" s="232">
        <f>G105*(1+L105/100)</f>
        <v>0</v>
      </c>
      <c r="N105" s="232">
        <v>0</v>
      </c>
      <c r="O105" s="232">
        <f>ROUND(E105*N105,2)</f>
        <v>0</v>
      </c>
      <c r="P105" s="232">
        <v>0</v>
      </c>
      <c r="Q105" s="232">
        <f>ROUND(E105*P105,2)</f>
        <v>0</v>
      </c>
      <c r="R105" s="232" t="s">
        <v>497</v>
      </c>
      <c r="S105" s="232" t="s">
        <v>164</v>
      </c>
      <c r="T105" s="233" t="s">
        <v>206</v>
      </c>
      <c r="U105" s="219">
        <v>0</v>
      </c>
      <c r="V105" s="219">
        <f>ROUND(E105*U105,2)</f>
        <v>0</v>
      </c>
      <c r="W105" s="219"/>
      <c r="X105" s="219" t="s">
        <v>509</v>
      </c>
      <c r="Y105" s="210"/>
      <c r="Z105" s="210"/>
      <c r="AA105" s="210"/>
      <c r="AB105" s="210"/>
      <c r="AC105" s="210"/>
      <c r="AD105" s="210"/>
      <c r="AE105" s="210"/>
      <c r="AF105" s="210"/>
      <c r="AG105" s="210" t="s">
        <v>510</v>
      </c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outlineLevel="1" x14ac:dyDescent="0.2">
      <c r="A106" s="217"/>
      <c r="B106" s="218"/>
      <c r="C106" s="257" t="s">
        <v>511</v>
      </c>
      <c r="D106" s="245"/>
      <c r="E106" s="246"/>
      <c r="F106" s="219"/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0"/>
      <c r="Z106" s="210"/>
      <c r="AA106" s="210"/>
      <c r="AB106" s="210"/>
      <c r="AC106" s="210"/>
      <c r="AD106" s="210"/>
      <c r="AE106" s="210"/>
      <c r="AF106" s="210"/>
      <c r="AG106" s="210" t="s">
        <v>210</v>
      </c>
      <c r="AH106" s="210">
        <v>0</v>
      </c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outlineLevel="1" x14ac:dyDescent="0.2">
      <c r="A107" s="217"/>
      <c r="B107" s="218"/>
      <c r="C107" s="257" t="s">
        <v>512</v>
      </c>
      <c r="D107" s="245"/>
      <c r="E107" s="246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0"/>
      <c r="Z107" s="210"/>
      <c r="AA107" s="210"/>
      <c r="AB107" s="210"/>
      <c r="AC107" s="210"/>
      <c r="AD107" s="210"/>
      <c r="AE107" s="210"/>
      <c r="AF107" s="210"/>
      <c r="AG107" s="210" t="s">
        <v>210</v>
      </c>
      <c r="AH107" s="210">
        <v>0</v>
      </c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outlineLevel="1" x14ac:dyDescent="0.2">
      <c r="A108" s="217"/>
      <c r="B108" s="218"/>
      <c r="C108" s="257" t="s">
        <v>516</v>
      </c>
      <c r="D108" s="245"/>
      <c r="E108" s="246">
        <v>9422.8739999999998</v>
      </c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0"/>
      <c r="Z108" s="210"/>
      <c r="AA108" s="210"/>
      <c r="AB108" s="210"/>
      <c r="AC108" s="210"/>
      <c r="AD108" s="210"/>
      <c r="AE108" s="210"/>
      <c r="AF108" s="210"/>
      <c r="AG108" s="210" t="s">
        <v>210</v>
      </c>
      <c r="AH108" s="210">
        <v>0</v>
      </c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ht="22.5" outlineLevel="1" x14ac:dyDescent="0.2">
      <c r="A109" s="227">
        <v>23</v>
      </c>
      <c r="B109" s="228" t="s">
        <v>517</v>
      </c>
      <c r="C109" s="239" t="s">
        <v>518</v>
      </c>
      <c r="D109" s="229" t="s">
        <v>295</v>
      </c>
      <c r="E109" s="230">
        <v>1046.9860000000001</v>
      </c>
      <c r="F109" s="231"/>
      <c r="G109" s="232">
        <f>ROUND(E109*F109,2)</f>
        <v>0</v>
      </c>
      <c r="H109" s="231"/>
      <c r="I109" s="232">
        <f>ROUND(E109*H109,2)</f>
        <v>0</v>
      </c>
      <c r="J109" s="231"/>
      <c r="K109" s="232">
        <f>ROUND(E109*J109,2)</f>
        <v>0</v>
      </c>
      <c r="L109" s="232">
        <v>21</v>
      </c>
      <c r="M109" s="232">
        <f>G109*(1+L109/100)</f>
        <v>0</v>
      </c>
      <c r="N109" s="232">
        <v>0</v>
      </c>
      <c r="O109" s="232">
        <f>ROUND(E109*N109,2)</f>
        <v>0</v>
      </c>
      <c r="P109" s="232">
        <v>0</v>
      </c>
      <c r="Q109" s="232">
        <f>ROUND(E109*P109,2)</f>
        <v>0</v>
      </c>
      <c r="R109" s="232" t="s">
        <v>519</v>
      </c>
      <c r="S109" s="232" t="s">
        <v>164</v>
      </c>
      <c r="T109" s="233" t="s">
        <v>206</v>
      </c>
      <c r="U109" s="219">
        <v>9.9000000000000005E-2</v>
      </c>
      <c r="V109" s="219">
        <f>ROUND(E109*U109,2)</f>
        <v>103.65</v>
      </c>
      <c r="W109" s="219"/>
      <c r="X109" s="219" t="s">
        <v>509</v>
      </c>
      <c r="Y109" s="210"/>
      <c r="Z109" s="210"/>
      <c r="AA109" s="210"/>
      <c r="AB109" s="210"/>
      <c r="AC109" s="210"/>
      <c r="AD109" s="210"/>
      <c r="AE109" s="210"/>
      <c r="AF109" s="210"/>
      <c r="AG109" s="210" t="s">
        <v>510</v>
      </c>
      <c r="AH109" s="210"/>
      <c r="AI109" s="210"/>
      <c r="AJ109" s="210"/>
      <c r="AK109" s="210"/>
      <c r="AL109" s="210"/>
      <c r="AM109" s="210"/>
      <c r="AN109" s="210"/>
      <c r="AO109" s="210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</row>
    <row r="110" spans="1:60" outlineLevel="1" x14ac:dyDescent="0.2">
      <c r="A110" s="217"/>
      <c r="B110" s="218"/>
      <c r="C110" s="258" t="s">
        <v>520</v>
      </c>
      <c r="D110" s="249"/>
      <c r="E110" s="249"/>
      <c r="F110" s="249"/>
      <c r="G110" s="24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0"/>
      <c r="Z110" s="210"/>
      <c r="AA110" s="210"/>
      <c r="AB110" s="210"/>
      <c r="AC110" s="210"/>
      <c r="AD110" s="210"/>
      <c r="AE110" s="210"/>
      <c r="AF110" s="210"/>
      <c r="AG110" s="210" t="s">
        <v>223</v>
      </c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outlineLevel="1" x14ac:dyDescent="0.2">
      <c r="A111" s="217"/>
      <c r="B111" s="218"/>
      <c r="C111" s="257" t="s">
        <v>511</v>
      </c>
      <c r="D111" s="245"/>
      <c r="E111" s="246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0"/>
      <c r="Z111" s="210"/>
      <c r="AA111" s="210"/>
      <c r="AB111" s="210"/>
      <c r="AC111" s="210"/>
      <c r="AD111" s="210"/>
      <c r="AE111" s="210"/>
      <c r="AF111" s="210"/>
      <c r="AG111" s="210" t="s">
        <v>210</v>
      </c>
      <c r="AH111" s="210">
        <v>0</v>
      </c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outlineLevel="1" x14ac:dyDescent="0.2">
      <c r="A112" s="217"/>
      <c r="B112" s="218"/>
      <c r="C112" s="257" t="s">
        <v>512</v>
      </c>
      <c r="D112" s="245"/>
      <c r="E112" s="246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0"/>
      <c r="Z112" s="210"/>
      <c r="AA112" s="210"/>
      <c r="AB112" s="210"/>
      <c r="AC112" s="210"/>
      <c r="AD112" s="210"/>
      <c r="AE112" s="210"/>
      <c r="AF112" s="210"/>
      <c r="AG112" s="210" t="s">
        <v>210</v>
      </c>
      <c r="AH112" s="210">
        <v>0</v>
      </c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outlineLevel="1" x14ac:dyDescent="0.2">
      <c r="A113" s="217"/>
      <c r="B113" s="218"/>
      <c r="C113" s="257" t="s">
        <v>513</v>
      </c>
      <c r="D113" s="245"/>
      <c r="E113" s="246">
        <v>1046.9860000000001</v>
      </c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0"/>
      <c r="Z113" s="210"/>
      <c r="AA113" s="210"/>
      <c r="AB113" s="210"/>
      <c r="AC113" s="210"/>
      <c r="AD113" s="210"/>
      <c r="AE113" s="210"/>
      <c r="AF113" s="210"/>
      <c r="AG113" s="210" t="s">
        <v>210</v>
      </c>
      <c r="AH113" s="210">
        <v>0</v>
      </c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x14ac:dyDescent="0.2">
      <c r="A114" s="3"/>
      <c r="B114" s="4"/>
      <c r="C114" s="242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AE114">
        <v>15</v>
      </c>
      <c r="AF114">
        <v>21</v>
      </c>
      <c r="AG114" t="s">
        <v>146</v>
      </c>
    </row>
    <row r="115" spans="1:60" x14ac:dyDescent="0.2">
      <c r="A115" s="213"/>
      <c r="B115" s="214" t="s">
        <v>29</v>
      </c>
      <c r="C115" s="243"/>
      <c r="D115" s="215"/>
      <c r="E115" s="216"/>
      <c r="F115" s="216"/>
      <c r="G115" s="237">
        <f>G8+G30+G33+G52+G60+G89+G92</f>
        <v>0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AE115">
        <f>SUMIF(L7:L113,AE114,G7:G113)</f>
        <v>0</v>
      </c>
      <c r="AF115">
        <f>SUMIF(L7:L113,AF114,G7:G113)</f>
        <v>0</v>
      </c>
      <c r="AG115" t="s">
        <v>198</v>
      </c>
    </row>
    <row r="116" spans="1:60" x14ac:dyDescent="0.2">
      <c r="A116" s="262" t="s">
        <v>521</v>
      </c>
      <c r="B116" s="262"/>
      <c r="C116" s="242"/>
      <c r="D116" s="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60" x14ac:dyDescent="0.2">
      <c r="A117" s="3"/>
      <c r="B117" s="4" t="s">
        <v>522</v>
      </c>
      <c r="C117" s="242" t="s">
        <v>523</v>
      </c>
      <c r="D117" s="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AG117" t="s">
        <v>524</v>
      </c>
    </row>
    <row r="118" spans="1:60" x14ac:dyDescent="0.2">
      <c r="A118" s="3"/>
      <c r="B118" s="4" t="s">
        <v>525</v>
      </c>
      <c r="C118" s="242" t="s">
        <v>526</v>
      </c>
      <c r="D118" s="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AG118" t="s">
        <v>527</v>
      </c>
    </row>
    <row r="119" spans="1:60" x14ac:dyDescent="0.2">
      <c r="A119" s="3"/>
      <c r="B119" s="4"/>
      <c r="C119" s="242" t="s">
        <v>528</v>
      </c>
      <c r="D119" s="6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AG119" t="s">
        <v>529</v>
      </c>
    </row>
    <row r="120" spans="1:60" x14ac:dyDescent="0.2">
      <c r="A120" s="3"/>
      <c r="B120" s="4"/>
      <c r="C120" s="242"/>
      <c r="D120" s="6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60" x14ac:dyDescent="0.2">
      <c r="C121" s="244"/>
      <c r="D121" s="10"/>
      <c r="AG121" t="s">
        <v>200</v>
      </c>
    </row>
    <row r="122" spans="1:60" x14ac:dyDescent="0.2">
      <c r="D122" s="10"/>
    </row>
    <row r="123" spans="1:60" x14ac:dyDescent="0.2">
      <c r="D123" s="10"/>
    </row>
    <row r="124" spans="1:60" x14ac:dyDescent="0.2">
      <c r="D124" s="10"/>
    </row>
    <row r="125" spans="1:60" x14ac:dyDescent="0.2">
      <c r="D125" s="10"/>
    </row>
    <row r="126" spans="1:60" x14ac:dyDescent="0.2">
      <c r="D126" s="10"/>
    </row>
    <row r="127" spans="1:60" x14ac:dyDescent="0.2">
      <c r="D127" s="10"/>
    </row>
    <row r="128" spans="1:60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bW+EoL/Zo3lcvaQNYeSLmHoWCSBzYrYGs11hWRrJHrSCJYkNKkQoidlftxXxHN6ucl/7KqZmw1vfF1h/l+C1Rw==" saltValue="hcDsJzN6cHGNqeNlRcyuNw==" spinCount="100000" sheet="1"/>
  <mergeCells count="16">
    <mergeCell ref="C46:G46"/>
    <mergeCell ref="C62:G62"/>
    <mergeCell ref="C66:G66"/>
    <mergeCell ref="C73:G73"/>
    <mergeCell ref="C91:G91"/>
    <mergeCell ref="C110:G110"/>
    <mergeCell ref="A1:G1"/>
    <mergeCell ref="C2:G2"/>
    <mergeCell ref="C3:G3"/>
    <mergeCell ref="C4:G4"/>
    <mergeCell ref="A116:B116"/>
    <mergeCell ref="C16:G16"/>
    <mergeCell ref="C20:G20"/>
    <mergeCell ref="C27:G27"/>
    <mergeCell ref="C38:G38"/>
    <mergeCell ref="C42:G4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4060-8BD7-4302-8EAA-FF9DD43F02C6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201</v>
      </c>
      <c r="B1" s="195"/>
      <c r="C1" s="195"/>
      <c r="D1" s="195"/>
      <c r="E1" s="195"/>
      <c r="F1" s="195"/>
      <c r="G1" s="195"/>
      <c r="AG1" t="s">
        <v>133</v>
      </c>
    </row>
    <row r="2" spans="1:60" ht="24.95" customHeight="1" x14ac:dyDescent="0.2">
      <c r="A2" s="196" t="s">
        <v>7</v>
      </c>
      <c r="B2" s="48" t="s">
        <v>43</v>
      </c>
      <c r="C2" s="199" t="s">
        <v>44</v>
      </c>
      <c r="D2" s="197"/>
      <c r="E2" s="197"/>
      <c r="F2" s="197"/>
      <c r="G2" s="198"/>
      <c r="AG2" t="s">
        <v>134</v>
      </c>
    </row>
    <row r="3" spans="1:60" ht="24.95" customHeight="1" x14ac:dyDescent="0.2">
      <c r="A3" s="196" t="s">
        <v>8</v>
      </c>
      <c r="B3" s="48" t="s">
        <v>69</v>
      </c>
      <c r="C3" s="199" t="s">
        <v>70</v>
      </c>
      <c r="D3" s="197"/>
      <c r="E3" s="197"/>
      <c r="F3" s="197"/>
      <c r="G3" s="198"/>
      <c r="AC3" s="175" t="s">
        <v>134</v>
      </c>
      <c r="AG3" t="s">
        <v>136</v>
      </c>
    </row>
    <row r="4" spans="1:60" ht="24.95" customHeight="1" x14ac:dyDescent="0.2">
      <c r="A4" s="200" t="s">
        <v>9</v>
      </c>
      <c r="B4" s="201" t="s">
        <v>71</v>
      </c>
      <c r="C4" s="202" t="s">
        <v>72</v>
      </c>
      <c r="D4" s="203"/>
      <c r="E4" s="203"/>
      <c r="F4" s="203"/>
      <c r="G4" s="204"/>
      <c r="AG4" t="s">
        <v>137</v>
      </c>
    </row>
    <row r="5" spans="1:60" x14ac:dyDescent="0.2">
      <c r="D5" s="10"/>
    </row>
    <row r="6" spans="1:60" ht="38.25" x14ac:dyDescent="0.2">
      <c r="A6" s="206" t="s">
        <v>138</v>
      </c>
      <c r="B6" s="208" t="s">
        <v>139</v>
      </c>
      <c r="C6" s="208" t="s">
        <v>140</v>
      </c>
      <c r="D6" s="207" t="s">
        <v>141</v>
      </c>
      <c r="E6" s="206" t="s">
        <v>142</v>
      </c>
      <c r="F6" s="205" t="s">
        <v>143</v>
      </c>
      <c r="G6" s="206" t="s">
        <v>29</v>
      </c>
      <c r="H6" s="209" t="s">
        <v>30</v>
      </c>
      <c r="I6" s="209" t="s">
        <v>144</v>
      </c>
      <c r="J6" s="209" t="s">
        <v>31</v>
      </c>
      <c r="K6" s="209" t="s">
        <v>145</v>
      </c>
      <c r="L6" s="209" t="s">
        <v>146</v>
      </c>
      <c r="M6" s="209" t="s">
        <v>147</v>
      </c>
      <c r="N6" s="209" t="s">
        <v>148</v>
      </c>
      <c r="O6" s="209" t="s">
        <v>149</v>
      </c>
      <c r="P6" s="209" t="s">
        <v>150</v>
      </c>
      <c r="Q6" s="209" t="s">
        <v>151</v>
      </c>
      <c r="R6" s="209" t="s">
        <v>152</v>
      </c>
      <c r="S6" s="209" t="s">
        <v>153</v>
      </c>
      <c r="T6" s="209" t="s">
        <v>154</v>
      </c>
      <c r="U6" s="209" t="s">
        <v>155</v>
      </c>
      <c r="V6" s="209" t="s">
        <v>156</v>
      </c>
      <c r="W6" s="209" t="s">
        <v>157</v>
      </c>
      <c r="X6" s="209" t="s">
        <v>158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1" t="s">
        <v>159</v>
      </c>
      <c r="B8" s="222" t="s">
        <v>121</v>
      </c>
      <c r="C8" s="238" t="s">
        <v>122</v>
      </c>
      <c r="D8" s="223"/>
      <c r="E8" s="224"/>
      <c r="F8" s="225"/>
      <c r="G8" s="225">
        <f>SUMIF(AG9:AG21,"&lt;&gt;NOR",G9:G21)</f>
        <v>0</v>
      </c>
      <c r="H8" s="225"/>
      <c r="I8" s="225">
        <f>SUM(I9:I21)</f>
        <v>0</v>
      </c>
      <c r="J8" s="225"/>
      <c r="K8" s="225">
        <f>SUM(K9:K21)</f>
        <v>0</v>
      </c>
      <c r="L8" s="225"/>
      <c r="M8" s="225">
        <f>SUM(M9:M21)</f>
        <v>0</v>
      </c>
      <c r="N8" s="225"/>
      <c r="O8" s="225">
        <f>SUM(O9:O21)</f>
        <v>0.02</v>
      </c>
      <c r="P8" s="225"/>
      <c r="Q8" s="225">
        <f>SUM(Q9:Q21)</f>
        <v>0</v>
      </c>
      <c r="R8" s="225"/>
      <c r="S8" s="225"/>
      <c r="T8" s="226"/>
      <c r="U8" s="220"/>
      <c r="V8" s="220">
        <f>SUM(V9:V21)</f>
        <v>4.43</v>
      </c>
      <c r="W8" s="220"/>
      <c r="X8" s="220"/>
      <c r="AG8" t="s">
        <v>160</v>
      </c>
    </row>
    <row r="9" spans="1:60" ht="22.5" outlineLevel="1" x14ac:dyDescent="0.2">
      <c r="A9" s="250">
        <v>1</v>
      </c>
      <c r="B9" s="251" t="s">
        <v>530</v>
      </c>
      <c r="C9" s="261" t="s">
        <v>531</v>
      </c>
      <c r="D9" s="252" t="s">
        <v>231</v>
      </c>
      <c r="E9" s="253">
        <v>25</v>
      </c>
      <c r="F9" s="254"/>
      <c r="G9" s="255">
        <f>ROUND(E9*F9,2)</f>
        <v>0</v>
      </c>
      <c r="H9" s="254"/>
      <c r="I9" s="255">
        <f>ROUND(E9*H9,2)</f>
        <v>0</v>
      </c>
      <c r="J9" s="254"/>
      <c r="K9" s="255">
        <f>ROUND(E9*J9,2)</f>
        <v>0</v>
      </c>
      <c r="L9" s="255">
        <v>21</v>
      </c>
      <c r="M9" s="255">
        <f>G9*(1+L9/100)</f>
        <v>0</v>
      </c>
      <c r="N9" s="255">
        <v>9.8999999999999999E-4</v>
      </c>
      <c r="O9" s="255">
        <f>ROUND(E9*N9,2)</f>
        <v>0.02</v>
      </c>
      <c r="P9" s="255">
        <v>0</v>
      </c>
      <c r="Q9" s="255">
        <f>ROUND(E9*P9,2)</f>
        <v>0</v>
      </c>
      <c r="R9" s="255" t="s">
        <v>121</v>
      </c>
      <c r="S9" s="255" t="s">
        <v>164</v>
      </c>
      <c r="T9" s="256" t="s">
        <v>206</v>
      </c>
      <c r="U9" s="219">
        <v>0.13</v>
      </c>
      <c r="V9" s="219">
        <f>ROUND(E9*U9,2)</f>
        <v>3.25</v>
      </c>
      <c r="W9" s="219"/>
      <c r="X9" s="219" t="s">
        <v>207</v>
      </c>
      <c r="Y9" s="210"/>
      <c r="Z9" s="210"/>
      <c r="AA9" s="210"/>
      <c r="AB9" s="210"/>
      <c r="AC9" s="210"/>
      <c r="AD9" s="210"/>
      <c r="AE9" s="210"/>
      <c r="AF9" s="210"/>
      <c r="AG9" s="210" t="s">
        <v>318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ht="22.5" outlineLevel="1" x14ac:dyDescent="0.2">
      <c r="A10" s="250">
        <v>2</v>
      </c>
      <c r="B10" s="251" t="s">
        <v>532</v>
      </c>
      <c r="C10" s="261" t="s">
        <v>533</v>
      </c>
      <c r="D10" s="252" t="s">
        <v>231</v>
      </c>
      <c r="E10" s="253">
        <v>3</v>
      </c>
      <c r="F10" s="254"/>
      <c r="G10" s="255">
        <f>ROUND(E10*F10,2)</f>
        <v>0</v>
      </c>
      <c r="H10" s="254"/>
      <c r="I10" s="255">
        <f>ROUND(E10*H10,2)</f>
        <v>0</v>
      </c>
      <c r="J10" s="254"/>
      <c r="K10" s="255">
        <f>ROUND(E10*J10,2)</f>
        <v>0</v>
      </c>
      <c r="L10" s="255">
        <v>21</v>
      </c>
      <c r="M10" s="255">
        <f>G10*(1+L10/100)</f>
        <v>0</v>
      </c>
      <c r="N10" s="255">
        <v>1.0499999999999999E-3</v>
      </c>
      <c r="O10" s="255">
        <f>ROUND(E10*N10,2)</f>
        <v>0</v>
      </c>
      <c r="P10" s="255">
        <v>0</v>
      </c>
      <c r="Q10" s="255">
        <f>ROUND(E10*P10,2)</f>
        <v>0</v>
      </c>
      <c r="R10" s="255" t="s">
        <v>121</v>
      </c>
      <c r="S10" s="255" t="s">
        <v>164</v>
      </c>
      <c r="T10" s="256" t="s">
        <v>206</v>
      </c>
      <c r="U10" s="219">
        <v>0.16</v>
      </c>
      <c r="V10" s="219">
        <f>ROUND(E10*U10,2)</f>
        <v>0.48</v>
      </c>
      <c r="W10" s="219"/>
      <c r="X10" s="219" t="s">
        <v>207</v>
      </c>
      <c r="Y10" s="210"/>
      <c r="Z10" s="210"/>
      <c r="AA10" s="210"/>
      <c r="AB10" s="210"/>
      <c r="AC10" s="210"/>
      <c r="AD10" s="210"/>
      <c r="AE10" s="210"/>
      <c r="AF10" s="210"/>
      <c r="AG10" s="210" t="s">
        <v>318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50">
        <v>3</v>
      </c>
      <c r="B11" s="251" t="s">
        <v>534</v>
      </c>
      <c r="C11" s="261" t="s">
        <v>535</v>
      </c>
      <c r="D11" s="252" t="s">
        <v>204</v>
      </c>
      <c r="E11" s="253">
        <v>2</v>
      </c>
      <c r="F11" s="254"/>
      <c r="G11" s="255">
        <f>ROUND(E11*F11,2)</f>
        <v>0</v>
      </c>
      <c r="H11" s="254"/>
      <c r="I11" s="255">
        <f>ROUND(E11*H11,2)</f>
        <v>0</v>
      </c>
      <c r="J11" s="254"/>
      <c r="K11" s="255">
        <f>ROUND(E11*J11,2)</f>
        <v>0</v>
      </c>
      <c r="L11" s="255">
        <v>21</v>
      </c>
      <c r="M11" s="255">
        <f>G11*(1+L11/100)</f>
        <v>0</v>
      </c>
      <c r="N11" s="255">
        <v>2.9999999999999997E-4</v>
      </c>
      <c r="O11" s="255">
        <f>ROUND(E11*N11,2)</f>
        <v>0</v>
      </c>
      <c r="P11" s="255">
        <v>0</v>
      </c>
      <c r="Q11" s="255">
        <f>ROUND(E11*P11,2)</f>
        <v>0</v>
      </c>
      <c r="R11" s="255" t="s">
        <v>121</v>
      </c>
      <c r="S11" s="255" t="s">
        <v>164</v>
      </c>
      <c r="T11" s="256" t="s">
        <v>206</v>
      </c>
      <c r="U11" s="219">
        <v>0.35216999999999998</v>
      </c>
      <c r="V11" s="219">
        <f>ROUND(E11*U11,2)</f>
        <v>0.7</v>
      </c>
      <c r="W11" s="219"/>
      <c r="X11" s="219" t="s">
        <v>207</v>
      </c>
      <c r="Y11" s="210"/>
      <c r="Z11" s="210"/>
      <c r="AA11" s="210"/>
      <c r="AB11" s="210"/>
      <c r="AC11" s="210"/>
      <c r="AD11" s="210"/>
      <c r="AE11" s="210"/>
      <c r="AF11" s="210"/>
      <c r="AG11" s="210" t="s">
        <v>318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50">
        <v>4</v>
      </c>
      <c r="B12" s="251" t="s">
        <v>536</v>
      </c>
      <c r="C12" s="261" t="s">
        <v>537</v>
      </c>
      <c r="D12" s="252" t="s">
        <v>231</v>
      </c>
      <c r="E12" s="253">
        <v>28</v>
      </c>
      <c r="F12" s="254"/>
      <c r="G12" s="255">
        <f>ROUND(E12*F12,2)</f>
        <v>0</v>
      </c>
      <c r="H12" s="254"/>
      <c r="I12" s="255">
        <f>ROUND(E12*H12,2)</f>
        <v>0</v>
      </c>
      <c r="J12" s="254"/>
      <c r="K12" s="255">
        <f>ROUND(E12*J12,2)</f>
        <v>0</v>
      </c>
      <c r="L12" s="255">
        <v>21</v>
      </c>
      <c r="M12" s="255">
        <f>G12*(1+L12/100)</f>
        <v>0</v>
      </c>
      <c r="N12" s="255">
        <v>0</v>
      </c>
      <c r="O12" s="255">
        <f>ROUND(E12*N12,2)</f>
        <v>0</v>
      </c>
      <c r="P12" s="255">
        <v>0</v>
      </c>
      <c r="Q12" s="255">
        <f>ROUND(E12*P12,2)</f>
        <v>0</v>
      </c>
      <c r="R12" s="255"/>
      <c r="S12" s="255" t="s">
        <v>187</v>
      </c>
      <c r="T12" s="256" t="s">
        <v>165</v>
      </c>
      <c r="U12" s="219">
        <v>0</v>
      </c>
      <c r="V12" s="219">
        <f>ROUND(E12*U12,2)</f>
        <v>0</v>
      </c>
      <c r="W12" s="219"/>
      <c r="X12" s="219" t="s">
        <v>207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318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50">
        <v>5</v>
      </c>
      <c r="B13" s="251" t="s">
        <v>538</v>
      </c>
      <c r="C13" s="261" t="s">
        <v>539</v>
      </c>
      <c r="D13" s="252" t="s">
        <v>231</v>
      </c>
      <c r="E13" s="253">
        <v>156</v>
      </c>
      <c r="F13" s="254"/>
      <c r="G13" s="255">
        <f>ROUND(E13*F13,2)</f>
        <v>0</v>
      </c>
      <c r="H13" s="254"/>
      <c r="I13" s="255">
        <f>ROUND(E13*H13,2)</f>
        <v>0</v>
      </c>
      <c r="J13" s="254"/>
      <c r="K13" s="255">
        <f>ROUND(E13*J13,2)</f>
        <v>0</v>
      </c>
      <c r="L13" s="255">
        <v>21</v>
      </c>
      <c r="M13" s="255">
        <f>G13*(1+L13/100)</f>
        <v>0</v>
      </c>
      <c r="N13" s="255">
        <v>0</v>
      </c>
      <c r="O13" s="255">
        <f>ROUND(E13*N13,2)</f>
        <v>0</v>
      </c>
      <c r="P13" s="255">
        <v>0</v>
      </c>
      <c r="Q13" s="255">
        <f>ROUND(E13*P13,2)</f>
        <v>0</v>
      </c>
      <c r="R13" s="255"/>
      <c r="S13" s="255" t="s">
        <v>187</v>
      </c>
      <c r="T13" s="256" t="s">
        <v>165</v>
      </c>
      <c r="U13" s="219">
        <v>0</v>
      </c>
      <c r="V13" s="219">
        <f>ROUND(E13*U13,2)</f>
        <v>0</v>
      </c>
      <c r="W13" s="219"/>
      <c r="X13" s="219" t="s">
        <v>207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318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50">
        <v>6</v>
      </c>
      <c r="B14" s="251" t="s">
        <v>540</v>
      </c>
      <c r="C14" s="261" t="s">
        <v>541</v>
      </c>
      <c r="D14" s="252" t="s">
        <v>542</v>
      </c>
      <c r="E14" s="253">
        <v>2</v>
      </c>
      <c r="F14" s="254"/>
      <c r="G14" s="255">
        <f>ROUND(E14*F14,2)</f>
        <v>0</v>
      </c>
      <c r="H14" s="254"/>
      <c r="I14" s="255">
        <f>ROUND(E14*H14,2)</f>
        <v>0</v>
      </c>
      <c r="J14" s="254"/>
      <c r="K14" s="255">
        <f>ROUND(E14*J14,2)</f>
        <v>0</v>
      </c>
      <c r="L14" s="255">
        <v>21</v>
      </c>
      <c r="M14" s="255">
        <f>G14*(1+L14/100)</f>
        <v>0</v>
      </c>
      <c r="N14" s="255">
        <v>0</v>
      </c>
      <c r="O14" s="255">
        <f>ROUND(E14*N14,2)</f>
        <v>0</v>
      </c>
      <c r="P14" s="255">
        <v>0</v>
      </c>
      <c r="Q14" s="255">
        <f>ROUND(E14*P14,2)</f>
        <v>0</v>
      </c>
      <c r="R14" s="255"/>
      <c r="S14" s="255" t="s">
        <v>187</v>
      </c>
      <c r="T14" s="256" t="s">
        <v>165</v>
      </c>
      <c r="U14" s="219">
        <v>0</v>
      </c>
      <c r="V14" s="219">
        <f>ROUND(E14*U14,2)</f>
        <v>0</v>
      </c>
      <c r="W14" s="219"/>
      <c r="X14" s="219" t="s">
        <v>207</v>
      </c>
      <c r="Y14" s="210"/>
      <c r="Z14" s="210"/>
      <c r="AA14" s="210"/>
      <c r="AB14" s="210"/>
      <c r="AC14" s="210"/>
      <c r="AD14" s="210"/>
      <c r="AE14" s="210"/>
      <c r="AF14" s="210"/>
      <c r="AG14" s="210" t="s">
        <v>318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50">
        <v>7</v>
      </c>
      <c r="B15" s="251" t="s">
        <v>543</v>
      </c>
      <c r="C15" s="261" t="s">
        <v>544</v>
      </c>
      <c r="D15" s="252" t="s">
        <v>542</v>
      </c>
      <c r="E15" s="253">
        <v>2</v>
      </c>
      <c r="F15" s="254"/>
      <c r="G15" s="255">
        <f>ROUND(E15*F15,2)</f>
        <v>0</v>
      </c>
      <c r="H15" s="254"/>
      <c r="I15" s="255">
        <f>ROUND(E15*H15,2)</f>
        <v>0</v>
      </c>
      <c r="J15" s="254"/>
      <c r="K15" s="255">
        <f>ROUND(E15*J15,2)</f>
        <v>0</v>
      </c>
      <c r="L15" s="255">
        <v>21</v>
      </c>
      <c r="M15" s="255">
        <f>G15*(1+L15/100)</f>
        <v>0</v>
      </c>
      <c r="N15" s="255">
        <v>0</v>
      </c>
      <c r="O15" s="255">
        <f>ROUND(E15*N15,2)</f>
        <v>0</v>
      </c>
      <c r="P15" s="255">
        <v>0</v>
      </c>
      <c r="Q15" s="255">
        <f>ROUND(E15*P15,2)</f>
        <v>0</v>
      </c>
      <c r="R15" s="255"/>
      <c r="S15" s="255" t="s">
        <v>187</v>
      </c>
      <c r="T15" s="256" t="s">
        <v>165</v>
      </c>
      <c r="U15" s="219">
        <v>0</v>
      </c>
      <c r="V15" s="219">
        <f>ROUND(E15*U15,2)</f>
        <v>0</v>
      </c>
      <c r="W15" s="219"/>
      <c r="X15" s="219" t="s">
        <v>207</v>
      </c>
      <c r="Y15" s="210"/>
      <c r="Z15" s="210"/>
      <c r="AA15" s="210"/>
      <c r="AB15" s="210"/>
      <c r="AC15" s="210"/>
      <c r="AD15" s="210"/>
      <c r="AE15" s="210"/>
      <c r="AF15" s="210"/>
      <c r="AG15" s="210" t="s">
        <v>318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50">
        <v>8</v>
      </c>
      <c r="B16" s="251" t="s">
        <v>545</v>
      </c>
      <c r="C16" s="261" t="s">
        <v>546</v>
      </c>
      <c r="D16" s="252" t="s">
        <v>542</v>
      </c>
      <c r="E16" s="253">
        <v>1</v>
      </c>
      <c r="F16" s="254"/>
      <c r="G16" s="255">
        <f>ROUND(E16*F16,2)</f>
        <v>0</v>
      </c>
      <c r="H16" s="254"/>
      <c r="I16" s="255">
        <f>ROUND(E16*H16,2)</f>
        <v>0</v>
      </c>
      <c r="J16" s="254"/>
      <c r="K16" s="255">
        <f>ROUND(E16*J16,2)</f>
        <v>0</v>
      </c>
      <c r="L16" s="255">
        <v>21</v>
      </c>
      <c r="M16" s="255">
        <f>G16*(1+L16/100)</f>
        <v>0</v>
      </c>
      <c r="N16" s="255">
        <v>0</v>
      </c>
      <c r="O16" s="255">
        <f>ROUND(E16*N16,2)</f>
        <v>0</v>
      </c>
      <c r="P16" s="255">
        <v>0</v>
      </c>
      <c r="Q16" s="255">
        <f>ROUND(E16*P16,2)</f>
        <v>0</v>
      </c>
      <c r="R16" s="255"/>
      <c r="S16" s="255" t="s">
        <v>187</v>
      </c>
      <c r="T16" s="256" t="s">
        <v>165</v>
      </c>
      <c r="U16" s="219">
        <v>0</v>
      </c>
      <c r="V16" s="219">
        <f>ROUND(E16*U16,2)</f>
        <v>0</v>
      </c>
      <c r="W16" s="219"/>
      <c r="X16" s="219" t="s">
        <v>207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318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50">
        <v>9</v>
      </c>
      <c r="B17" s="251" t="s">
        <v>547</v>
      </c>
      <c r="C17" s="261" t="s">
        <v>548</v>
      </c>
      <c r="D17" s="252" t="s">
        <v>542</v>
      </c>
      <c r="E17" s="253">
        <v>1</v>
      </c>
      <c r="F17" s="254"/>
      <c r="G17" s="255">
        <f>ROUND(E17*F17,2)</f>
        <v>0</v>
      </c>
      <c r="H17" s="254"/>
      <c r="I17" s="255">
        <f>ROUND(E17*H17,2)</f>
        <v>0</v>
      </c>
      <c r="J17" s="254"/>
      <c r="K17" s="255">
        <f>ROUND(E17*J17,2)</f>
        <v>0</v>
      </c>
      <c r="L17" s="255">
        <v>21</v>
      </c>
      <c r="M17" s="255">
        <f>G17*(1+L17/100)</f>
        <v>0</v>
      </c>
      <c r="N17" s="255">
        <v>0</v>
      </c>
      <c r="O17" s="255">
        <f>ROUND(E17*N17,2)</f>
        <v>0</v>
      </c>
      <c r="P17" s="255">
        <v>0</v>
      </c>
      <c r="Q17" s="255">
        <f>ROUND(E17*P17,2)</f>
        <v>0</v>
      </c>
      <c r="R17" s="255"/>
      <c r="S17" s="255" t="s">
        <v>187</v>
      </c>
      <c r="T17" s="256" t="s">
        <v>165</v>
      </c>
      <c r="U17" s="219">
        <v>0</v>
      </c>
      <c r="V17" s="219">
        <f>ROUND(E17*U17,2)</f>
        <v>0</v>
      </c>
      <c r="W17" s="219"/>
      <c r="X17" s="219" t="s">
        <v>207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318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50">
        <v>10</v>
      </c>
      <c r="B18" s="251" t="s">
        <v>549</v>
      </c>
      <c r="C18" s="261" t="s">
        <v>550</v>
      </c>
      <c r="D18" s="252" t="s">
        <v>542</v>
      </c>
      <c r="E18" s="253">
        <v>3</v>
      </c>
      <c r="F18" s="254"/>
      <c r="G18" s="255">
        <f>ROUND(E18*F18,2)</f>
        <v>0</v>
      </c>
      <c r="H18" s="254"/>
      <c r="I18" s="255">
        <f>ROUND(E18*H18,2)</f>
        <v>0</v>
      </c>
      <c r="J18" s="254"/>
      <c r="K18" s="255">
        <f>ROUND(E18*J18,2)</f>
        <v>0</v>
      </c>
      <c r="L18" s="255">
        <v>21</v>
      </c>
      <c r="M18" s="255">
        <f>G18*(1+L18/100)</f>
        <v>0</v>
      </c>
      <c r="N18" s="255">
        <v>0</v>
      </c>
      <c r="O18" s="255">
        <f>ROUND(E18*N18,2)</f>
        <v>0</v>
      </c>
      <c r="P18" s="255">
        <v>0</v>
      </c>
      <c r="Q18" s="255">
        <f>ROUND(E18*P18,2)</f>
        <v>0</v>
      </c>
      <c r="R18" s="255"/>
      <c r="S18" s="255" t="s">
        <v>187</v>
      </c>
      <c r="T18" s="256" t="s">
        <v>165</v>
      </c>
      <c r="U18" s="219">
        <v>0</v>
      </c>
      <c r="V18" s="219">
        <f>ROUND(E18*U18,2)</f>
        <v>0</v>
      </c>
      <c r="W18" s="219"/>
      <c r="X18" s="219" t="s">
        <v>207</v>
      </c>
      <c r="Y18" s="210"/>
      <c r="Z18" s="210"/>
      <c r="AA18" s="210"/>
      <c r="AB18" s="210"/>
      <c r="AC18" s="210"/>
      <c r="AD18" s="210"/>
      <c r="AE18" s="210"/>
      <c r="AF18" s="210"/>
      <c r="AG18" s="210" t="s">
        <v>318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50">
        <v>11</v>
      </c>
      <c r="B19" s="251" t="s">
        <v>551</v>
      </c>
      <c r="C19" s="261" t="s">
        <v>552</v>
      </c>
      <c r="D19" s="252" t="s">
        <v>553</v>
      </c>
      <c r="E19" s="253">
        <v>5</v>
      </c>
      <c r="F19" s="254"/>
      <c r="G19" s="255">
        <f>ROUND(E19*F19,2)</f>
        <v>0</v>
      </c>
      <c r="H19" s="254"/>
      <c r="I19" s="255">
        <f>ROUND(E19*H19,2)</f>
        <v>0</v>
      </c>
      <c r="J19" s="254"/>
      <c r="K19" s="255">
        <f>ROUND(E19*J19,2)</f>
        <v>0</v>
      </c>
      <c r="L19" s="255">
        <v>21</v>
      </c>
      <c r="M19" s="255">
        <f>G19*(1+L19/100)</f>
        <v>0</v>
      </c>
      <c r="N19" s="255">
        <v>0</v>
      </c>
      <c r="O19" s="255">
        <f>ROUND(E19*N19,2)</f>
        <v>0</v>
      </c>
      <c r="P19" s="255">
        <v>0</v>
      </c>
      <c r="Q19" s="255">
        <f>ROUND(E19*P19,2)</f>
        <v>0</v>
      </c>
      <c r="R19" s="255"/>
      <c r="S19" s="255" t="s">
        <v>187</v>
      </c>
      <c r="T19" s="256" t="s">
        <v>165</v>
      </c>
      <c r="U19" s="219">
        <v>0</v>
      </c>
      <c r="V19" s="219">
        <f>ROUND(E19*U19,2)</f>
        <v>0</v>
      </c>
      <c r="W19" s="219"/>
      <c r="X19" s="219" t="s">
        <v>207</v>
      </c>
      <c r="Y19" s="210"/>
      <c r="Z19" s="210"/>
      <c r="AA19" s="210"/>
      <c r="AB19" s="210"/>
      <c r="AC19" s="210"/>
      <c r="AD19" s="210"/>
      <c r="AE19" s="210"/>
      <c r="AF19" s="210"/>
      <c r="AG19" s="210" t="s">
        <v>318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50">
        <v>12</v>
      </c>
      <c r="B20" s="251" t="s">
        <v>554</v>
      </c>
      <c r="C20" s="261" t="s">
        <v>555</v>
      </c>
      <c r="D20" s="252" t="s">
        <v>553</v>
      </c>
      <c r="E20" s="253">
        <v>3</v>
      </c>
      <c r="F20" s="254"/>
      <c r="G20" s="255">
        <f>ROUND(E20*F20,2)</f>
        <v>0</v>
      </c>
      <c r="H20" s="254"/>
      <c r="I20" s="255">
        <f>ROUND(E20*H20,2)</f>
        <v>0</v>
      </c>
      <c r="J20" s="254"/>
      <c r="K20" s="255">
        <f>ROUND(E20*J20,2)</f>
        <v>0</v>
      </c>
      <c r="L20" s="255">
        <v>21</v>
      </c>
      <c r="M20" s="255">
        <f>G20*(1+L20/100)</f>
        <v>0</v>
      </c>
      <c r="N20" s="255">
        <v>0</v>
      </c>
      <c r="O20" s="255">
        <f>ROUND(E20*N20,2)</f>
        <v>0</v>
      </c>
      <c r="P20" s="255">
        <v>0</v>
      </c>
      <c r="Q20" s="255">
        <f>ROUND(E20*P20,2)</f>
        <v>0</v>
      </c>
      <c r="R20" s="255"/>
      <c r="S20" s="255" t="s">
        <v>187</v>
      </c>
      <c r="T20" s="256" t="s">
        <v>165</v>
      </c>
      <c r="U20" s="219">
        <v>0</v>
      </c>
      <c r="V20" s="219">
        <f>ROUND(E20*U20,2)</f>
        <v>0</v>
      </c>
      <c r="W20" s="219"/>
      <c r="X20" s="219" t="s">
        <v>207</v>
      </c>
      <c r="Y20" s="210"/>
      <c r="Z20" s="210"/>
      <c r="AA20" s="210"/>
      <c r="AB20" s="210"/>
      <c r="AC20" s="210"/>
      <c r="AD20" s="210"/>
      <c r="AE20" s="210"/>
      <c r="AF20" s="210"/>
      <c r="AG20" s="210" t="s">
        <v>318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50">
        <v>13</v>
      </c>
      <c r="B21" s="251" t="s">
        <v>556</v>
      </c>
      <c r="C21" s="261" t="s">
        <v>557</v>
      </c>
      <c r="D21" s="252" t="s">
        <v>558</v>
      </c>
      <c r="E21" s="253">
        <v>170</v>
      </c>
      <c r="F21" s="254"/>
      <c r="G21" s="255">
        <f>ROUND(E21*F21,2)</f>
        <v>0</v>
      </c>
      <c r="H21" s="254"/>
      <c r="I21" s="255">
        <f>ROUND(E21*H21,2)</f>
        <v>0</v>
      </c>
      <c r="J21" s="254"/>
      <c r="K21" s="255">
        <f>ROUND(E21*J21,2)</f>
        <v>0</v>
      </c>
      <c r="L21" s="255">
        <v>21</v>
      </c>
      <c r="M21" s="255">
        <f>G21*(1+L21/100)</f>
        <v>0</v>
      </c>
      <c r="N21" s="255">
        <v>0</v>
      </c>
      <c r="O21" s="255">
        <f>ROUND(E21*N21,2)</f>
        <v>0</v>
      </c>
      <c r="P21" s="255">
        <v>0</v>
      </c>
      <c r="Q21" s="255">
        <f>ROUND(E21*P21,2)</f>
        <v>0</v>
      </c>
      <c r="R21" s="255"/>
      <c r="S21" s="255" t="s">
        <v>187</v>
      </c>
      <c r="T21" s="256" t="s">
        <v>165</v>
      </c>
      <c r="U21" s="219">
        <v>0</v>
      </c>
      <c r="V21" s="219">
        <f>ROUND(E21*U21,2)</f>
        <v>0</v>
      </c>
      <c r="W21" s="219"/>
      <c r="X21" s="219" t="s">
        <v>207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318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1" t="s">
        <v>159</v>
      </c>
      <c r="B22" s="222" t="s">
        <v>125</v>
      </c>
      <c r="C22" s="238" t="s">
        <v>126</v>
      </c>
      <c r="D22" s="223"/>
      <c r="E22" s="224"/>
      <c r="F22" s="225"/>
      <c r="G22" s="225">
        <f>SUMIF(AG23:AG33,"&lt;&gt;NOR",G23:G33)</f>
        <v>0</v>
      </c>
      <c r="H22" s="225"/>
      <c r="I22" s="225">
        <f>SUM(I23:I33)</f>
        <v>0</v>
      </c>
      <c r="J22" s="225"/>
      <c r="K22" s="225">
        <f>SUM(K23:K33)</f>
        <v>0</v>
      </c>
      <c r="L22" s="225"/>
      <c r="M22" s="225">
        <f>SUM(M23:M33)</f>
        <v>0</v>
      </c>
      <c r="N22" s="225"/>
      <c r="O22" s="225">
        <f>SUM(O23:O33)</f>
        <v>2.91</v>
      </c>
      <c r="P22" s="225"/>
      <c r="Q22" s="225">
        <f>SUM(Q23:Q33)</f>
        <v>0</v>
      </c>
      <c r="R22" s="225"/>
      <c r="S22" s="225"/>
      <c r="T22" s="226"/>
      <c r="U22" s="220"/>
      <c r="V22" s="220">
        <f>SUM(V23:V33)</f>
        <v>17.430000000000003</v>
      </c>
      <c r="W22" s="220"/>
      <c r="X22" s="220"/>
      <c r="AG22" t="s">
        <v>160</v>
      </c>
    </row>
    <row r="23" spans="1:60" outlineLevel="1" x14ac:dyDescent="0.2">
      <c r="A23" s="250">
        <v>14</v>
      </c>
      <c r="B23" s="251" t="s">
        <v>559</v>
      </c>
      <c r="C23" s="261" t="s">
        <v>560</v>
      </c>
      <c r="D23" s="252" t="s">
        <v>561</v>
      </c>
      <c r="E23" s="253">
        <v>0.02</v>
      </c>
      <c r="F23" s="254"/>
      <c r="G23" s="255">
        <f>ROUND(E23*F23,2)</f>
        <v>0</v>
      </c>
      <c r="H23" s="254"/>
      <c r="I23" s="255">
        <f>ROUND(E23*H23,2)</f>
        <v>0</v>
      </c>
      <c r="J23" s="254"/>
      <c r="K23" s="255">
        <f>ROUND(E23*J23,2)</f>
        <v>0</v>
      </c>
      <c r="L23" s="255">
        <v>21</v>
      </c>
      <c r="M23" s="255">
        <f>G23*(1+L23/100)</f>
        <v>0</v>
      </c>
      <c r="N23" s="255">
        <v>3.4209999999999997E-2</v>
      </c>
      <c r="O23" s="255">
        <f>ROUND(E23*N23,2)</f>
        <v>0</v>
      </c>
      <c r="P23" s="255">
        <v>0</v>
      </c>
      <c r="Q23" s="255">
        <f>ROUND(E23*P23,2)</f>
        <v>0</v>
      </c>
      <c r="R23" s="255"/>
      <c r="S23" s="255" t="s">
        <v>164</v>
      </c>
      <c r="T23" s="256" t="s">
        <v>206</v>
      </c>
      <c r="U23" s="219">
        <v>4.9800000000000004</v>
      </c>
      <c r="V23" s="219">
        <f>ROUND(E23*U23,2)</f>
        <v>0.1</v>
      </c>
      <c r="W23" s="219"/>
      <c r="X23" s="219" t="s">
        <v>207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318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50">
        <v>15</v>
      </c>
      <c r="B24" s="251" t="s">
        <v>562</v>
      </c>
      <c r="C24" s="261" t="s">
        <v>563</v>
      </c>
      <c r="D24" s="252" t="s">
        <v>231</v>
      </c>
      <c r="E24" s="253">
        <v>22</v>
      </c>
      <c r="F24" s="254"/>
      <c r="G24" s="255">
        <f>ROUND(E24*F24,2)</f>
        <v>0</v>
      </c>
      <c r="H24" s="254"/>
      <c r="I24" s="255">
        <f>ROUND(E24*H24,2)</f>
        <v>0</v>
      </c>
      <c r="J24" s="254"/>
      <c r="K24" s="255">
        <f>ROUND(E24*J24,2)</f>
        <v>0</v>
      </c>
      <c r="L24" s="255">
        <v>21</v>
      </c>
      <c r="M24" s="255">
        <f>G24*(1+L24/100)</f>
        <v>0</v>
      </c>
      <c r="N24" s="255">
        <v>0</v>
      </c>
      <c r="O24" s="255">
        <f>ROUND(E24*N24,2)</f>
        <v>0</v>
      </c>
      <c r="P24" s="255">
        <v>0</v>
      </c>
      <c r="Q24" s="255">
        <f>ROUND(E24*P24,2)</f>
        <v>0</v>
      </c>
      <c r="R24" s="255"/>
      <c r="S24" s="255" t="s">
        <v>164</v>
      </c>
      <c r="T24" s="256" t="s">
        <v>206</v>
      </c>
      <c r="U24" s="219">
        <v>8.1759999999999999E-2</v>
      </c>
      <c r="V24" s="219">
        <f>ROUND(E24*U24,2)</f>
        <v>1.8</v>
      </c>
      <c r="W24" s="219"/>
      <c r="X24" s="219" t="s">
        <v>207</v>
      </c>
      <c r="Y24" s="210"/>
      <c r="Z24" s="210"/>
      <c r="AA24" s="210"/>
      <c r="AB24" s="210"/>
      <c r="AC24" s="210"/>
      <c r="AD24" s="210"/>
      <c r="AE24" s="210"/>
      <c r="AF24" s="210"/>
      <c r="AG24" s="210" t="s">
        <v>318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50">
        <v>16</v>
      </c>
      <c r="B25" s="251" t="s">
        <v>564</v>
      </c>
      <c r="C25" s="261" t="s">
        <v>565</v>
      </c>
      <c r="D25" s="252" t="s">
        <v>231</v>
      </c>
      <c r="E25" s="253">
        <v>2</v>
      </c>
      <c r="F25" s="254"/>
      <c r="G25" s="255">
        <f>ROUND(E25*F25,2)</f>
        <v>0</v>
      </c>
      <c r="H25" s="254"/>
      <c r="I25" s="255">
        <f>ROUND(E25*H25,2)</f>
        <v>0</v>
      </c>
      <c r="J25" s="254"/>
      <c r="K25" s="255">
        <f>ROUND(E25*J25,2)</f>
        <v>0</v>
      </c>
      <c r="L25" s="255">
        <v>21</v>
      </c>
      <c r="M25" s="255">
        <f>G25*(1+L25/100)</f>
        <v>0</v>
      </c>
      <c r="N25" s="255">
        <v>0</v>
      </c>
      <c r="O25" s="255">
        <f>ROUND(E25*N25,2)</f>
        <v>0</v>
      </c>
      <c r="P25" s="255">
        <v>0</v>
      </c>
      <c r="Q25" s="255">
        <f>ROUND(E25*P25,2)</f>
        <v>0</v>
      </c>
      <c r="R25" s="255"/>
      <c r="S25" s="255" t="s">
        <v>164</v>
      </c>
      <c r="T25" s="256" t="s">
        <v>206</v>
      </c>
      <c r="U25" s="219">
        <v>0.1898</v>
      </c>
      <c r="V25" s="219">
        <f>ROUND(E25*U25,2)</f>
        <v>0.38</v>
      </c>
      <c r="W25" s="219"/>
      <c r="X25" s="219" t="s">
        <v>207</v>
      </c>
      <c r="Y25" s="210"/>
      <c r="Z25" s="210"/>
      <c r="AA25" s="210"/>
      <c r="AB25" s="210"/>
      <c r="AC25" s="210"/>
      <c r="AD25" s="210"/>
      <c r="AE25" s="210"/>
      <c r="AF25" s="210"/>
      <c r="AG25" s="210" t="s">
        <v>318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50">
        <v>17</v>
      </c>
      <c r="B26" s="251" t="s">
        <v>566</v>
      </c>
      <c r="C26" s="261" t="s">
        <v>567</v>
      </c>
      <c r="D26" s="252" t="s">
        <v>231</v>
      </c>
      <c r="E26" s="253">
        <v>22</v>
      </c>
      <c r="F26" s="254"/>
      <c r="G26" s="255">
        <f>ROUND(E26*F26,2)</f>
        <v>0</v>
      </c>
      <c r="H26" s="254"/>
      <c r="I26" s="255">
        <f>ROUND(E26*H26,2)</f>
        <v>0</v>
      </c>
      <c r="J26" s="254"/>
      <c r="K26" s="255">
        <f>ROUND(E26*J26,2)</f>
        <v>0</v>
      </c>
      <c r="L26" s="255">
        <v>21</v>
      </c>
      <c r="M26" s="255">
        <f>G26*(1+L26/100)</f>
        <v>0</v>
      </c>
      <c r="N26" s="255">
        <v>0.11025</v>
      </c>
      <c r="O26" s="255">
        <f>ROUND(E26*N26,2)</f>
        <v>2.4300000000000002</v>
      </c>
      <c r="P26" s="255">
        <v>0</v>
      </c>
      <c r="Q26" s="255">
        <f>ROUND(E26*P26,2)</f>
        <v>0</v>
      </c>
      <c r="R26" s="255"/>
      <c r="S26" s="255" t="s">
        <v>164</v>
      </c>
      <c r="T26" s="256" t="s">
        <v>206</v>
      </c>
      <c r="U26" s="219">
        <v>5.28E-2</v>
      </c>
      <c r="V26" s="219">
        <f>ROUND(E26*U26,2)</f>
        <v>1.1599999999999999</v>
      </c>
      <c r="W26" s="219"/>
      <c r="X26" s="219" t="s">
        <v>207</v>
      </c>
      <c r="Y26" s="210"/>
      <c r="Z26" s="210"/>
      <c r="AA26" s="210"/>
      <c r="AB26" s="210"/>
      <c r="AC26" s="210"/>
      <c r="AD26" s="210"/>
      <c r="AE26" s="210"/>
      <c r="AF26" s="210"/>
      <c r="AG26" s="210" t="s">
        <v>318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50">
        <v>18</v>
      </c>
      <c r="B27" s="251" t="s">
        <v>568</v>
      </c>
      <c r="C27" s="261" t="s">
        <v>569</v>
      </c>
      <c r="D27" s="252" t="s">
        <v>231</v>
      </c>
      <c r="E27" s="253">
        <v>2</v>
      </c>
      <c r="F27" s="254"/>
      <c r="G27" s="255">
        <f>ROUND(E27*F27,2)</f>
        <v>0</v>
      </c>
      <c r="H27" s="254"/>
      <c r="I27" s="255">
        <f>ROUND(E27*H27,2)</f>
        <v>0</v>
      </c>
      <c r="J27" s="254"/>
      <c r="K27" s="255">
        <f>ROUND(E27*J27,2)</f>
        <v>0</v>
      </c>
      <c r="L27" s="255">
        <v>21</v>
      </c>
      <c r="M27" s="255">
        <f>G27*(1+L27/100)</f>
        <v>0</v>
      </c>
      <c r="N27" s="255">
        <v>0.20474999999999999</v>
      </c>
      <c r="O27" s="255">
        <f>ROUND(E27*N27,2)</f>
        <v>0.41</v>
      </c>
      <c r="P27" s="255">
        <v>0</v>
      </c>
      <c r="Q27" s="255">
        <f>ROUND(E27*P27,2)</f>
        <v>0</v>
      </c>
      <c r="R27" s="255"/>
      <c r="S27" s="255" t="s">
        <v>164</v>
      </c>
      <c r="T27" s="256" t="s">
        <v>206</v>
      </c>
      <c r="U27" s="219">
        <v>9.8000000000000004E-2</v>
      </c>
      <c r="V27" s="219">
        <f>ROUND(E27*U27,2)</f>
        <v>0.2</v>
      </c>
      <c r="W27" s="219"/>
      <c r="X27" s="219" t="s">
        <v>207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318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50">
        <v>19</v>
      </c>
      <c r="B28" s="251" t="s">
        <v>570</v>
      </c>
      <c r="C28" s="261" t="s">
        <v>571</v>
      </c>
      <c r="D28" s="252" t="s">
        <v>231</v>
      </c>
      <c r="E28" s="253">
        <v>166</v>
      </c>
      <c r="F28" s="254"/>
      <c r="G28" s="255">
        <f>ROUND(E28*F28,2)</f>
        <v>0</v>
      </c>
      <c r="H28" s="254"/>
      <c r="I28" s="255">
        <f>ROUND(E28*H28,2)</f>
        <v>0</v>
      </c>
      <c r="J28" s="254"/>
      <c r="K28" s="255">
        <f>ROUND(E28*J28,2)</f>
        <v>0</v>
      </c>
      <c r="L28" s="255">
        <v>21</v>
      </c>
      <c r="M28" s="255">
        <f>G28*(1+L28/100)</f>
        <v>0</v>
      </c>
      <c r="N28" s="255">
        <v>6.0000000000000002E-5</v>
      </c>
      <c r="O28" s="255">
        <f>ROUND(E28*N28,2)</f>
        <v>0.01</v>
      </c>
      <c r="P28" s="255">
        <v>0</v>
      </c>
      <c r="Q28" s="255">
        <f>ROUND(E28*P28,2)</f>
        <v>0</v>
      </c>
      <c r="R28" s="255"/>
      <c r="S28" s="255" t="s">
        <v>164</v>
      </c>
      <c r="T28" s="256" t="s">
        <v>206</v>
      </c>
      <c r="U28" s="219">
        <v>2.5999999999999999E-2</v>
      </c>
      <c r="V28" s="219">
        <f>ROUND(E28*U28,2)</f>
        <v>4.32</v>
      </c>
      <c r="W28" s="219"/>
      <c r="X28" s="219" t="s">
        <v>207</v>
      </c>
      <c r="Y28" s="210"/>
      <c r="Z28" s="210"/>
      <c r="AA28" s="210"/>
      <c r="AB28" s="210"/>
      <c r="AC28" s="210"/>
      <c r="AD28" s="210"/>
      <c r="AE28" s="210"/>
      <c r="AF28" s="210"/>
      <c r="AG28" s="210" t="s">
        <v>318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50">
        <v>20</v>
      </c>
      <c r="B29" s="251" t="s">
        <v>572</v>
      </c>
      <c r="C29" s="261" t="s">
        <v>573</v>
      </c>
      <c r="D29" s="252" t="s">
        <v>231</v>
      </c>
      <c r="E29" s="253">
        <v>22</v>
      </c>
      <c r="F29" s="254"/>
      <c r="G29" s="255">
        <f>ROUND(E29*F29,2)</f>
        <v>0</v>
      </c>
      <c r="H29" s="254"/>
      <c r="I29" s="255">
        <f>ROUND(E29*H29,2)</f>
        <v>0</v>
      </c>
      <c r="J29" s="254"/>
      <c r="K29" s="255">
        <f>ROUND(E29*J29,2)</f>
        <v>0</v>
      </c>
      <c r="L29" s="255">
        <v>21</v>
      </c>
      <c r="M29" s="255">
        <f>G29*(1+L29/100)</f>
        <v>0</v>
      </c>
      <c r="N29" s="255">
        <v>0</v>
      </c>
      <c r="O29" s="255">
        <f>ROUND(E29*N29,2)</f>
        <v>0</v>
      </c>
      <c r="P29" s="255">
        <v>0</v>
      </c>
      <c r="Q29" s="255">
        <f>ROUND(E29*P29,2)</f>
        <v>0</v>
      </c>
      <c r="R29" s="255"/>
      <c r="S29" s="255" t="s">
        <v>164</v>
      </c>
      <c r="T29" s="256" t="s">
        <v>206</v>
      </c>
      <c r="U29" s="219">
        <v>0.1888</v>
      </c>
      <c r="V29" s="219">
        <f>ROUND(E29*U29,2)</f>
        <v>4.1500000000000004</v>
      </c>
      <c r="W29" s="219"/>
      <c r="X29" s="219" t="s">
        <v>207</v>
      </c>
      <c r="Y29" s="210"/>
      <c r="Z29" s="210"/>
      <c r="AA29" s="210"/>
      <c r="AB29" s="210"/>
      <c r="AC29" s="210"/>
      <c r="AD29" s="210"/>
      <c r="AE29" s="210"/>
      <c r="AF29" s="210"/>
      <c r="AG29" s="210" t="s">
        <v>318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50">
        <v>21</v>
      </c>
      <c r="B30" s="251" t="s">
        <v>574</v>
      </c>
      <c r="C30" s="261" t="s">
        <v>575</v>
      </c>
      <c r="D30" s="252" t="s">
        <v>231</v>
      </c>
      <c r="E30" s="253">
        <v>2</v>
      </c>
      <c r="F30" s="254"/>
      <c r="G30" s="255">
        <f>ROUND(E30*F30,2)</f>
        <v>0</v>
      </c>
      <c r="H30" s="254"/>
      <c r="I30" s="255">
        <f>ROUND(E30*H30,2)</f>
        <v>0</v>
      </c>
      <c r="J30" s="254"/>
      <c r="K30" s="255">
        <f>ROUND(E30*J30,2)</f>
        <v>0</v>
      </c>
      <c r="L30" s="255">
        <v>21</v>
      </c>
      <c r="M30" s="255">
        <f>G30*(1+L30/100)</f>
        <v>0</v>
      </c>
      <c r="N30" s="255">
        <v>0</v>
      </c>
      <c r="O30" s="255">
        <f>ROUND(E30*N30,2)</f>
        <v>0</v>
      </c>
      <c r="P30" s="255">
        <v>0</v>
      </c>
      <c r="Q30" s="255">
        <f>ROUND(E30*P30,2)</f>
        <v>0</v>
      </c>
      <c r="R30" s="255"/>
      <c r="S30" s="255" t="s">
        <v>164</v>
      </c>
      <c r="T30" s="256" t="s">
        <v>206</v>
      </c>
      <c r="U30" s="219">
        <v>0.4405</v>
      </c>
      <c r="V30" s="219">
        <f>ROUND(E30*U30,2)</f>
        <v>0.88</v>
      </c>
      <c r="W30" s="219"/>
      <c r="X30" s="219" t="s">
        <v>207</v>
      </c>
      <c r="Y30" s="210"/>
      <c r="Z30" s="210"/>
      <c r="AA30" s="210"/>
      <c r="AB30" s="210"/>
      <c r="AC30" s="210"/>
      <c r="AD30" s="210"/>
      <c r="AE30" s="210"/>
      <c r="AF30" s="210"/>
      <c r="AG30" s="210" t="s">
        <v>318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50">
        <v>22</v>
      </c>
      <c r="B31" s="251" t="s">
        <v>576</v>
      </c>
      <c r="C31" s="261" t="s">
        <v>577</v>
      </c>
      <c r="D31" s="252" t="s">
        <v>328</v>
      </c>
      <c r="E31" s="253">
        <v>1</v>
      </c>
      <c r="F31" s="254"/>
      <c r="G31" s="255">
        <f>ROUND(E31*F31,2)</f>
        <v>0</v>
      </c>
      <c r="H31" s="254"/>
      <c r="I31" s="255">
        <f>ROUND(E31*H31,2)</f>
        <v>0</v>
      </c>
      <c r="J31" s="254"/>
      <c r="K31" s="255">
        <f>ROUND(E31*J31,2)</f>
        <v>0</v>
      </c>
      <c r="L31" s="255">
        <v>21</v>
      </c>
      <c r="M31" s="255">
        <f>G31*(1+L31/100)</f>
        <v>0</v>
      </c>
      <c r="N31" s="255">
        <v>0</v>
      </c>
      <c r="O31" s="255">
        <f>ROUND(E31*N31,2)</f>
        <v>0</v>
      </c>
      <c r="P31" s="255">
        <v>0</v>
      </c>
      <c r="Q31" s="255">
        <f>ROUND(E31*P31,2)</f>
        <v>0</v>
      </c>
      <c r="R31" s="255"/>
      <c r="S31" s="255" t="s">
        <v>164</v>
      </c>
      <c r="T31" s="256" t="s">
        <v>206</v>
      </c>
      <c r="U31" s="219">
        <v>0.66300000000000003</v>
      </c>
      <c r="V31" s="219">
        <f>ROUND(E31*U31,2)</f>
        <v>0.66</v>
      </c>
      <c r="W31" s="219"/>
      <c r="X31" s="219" t="s">
        <v>207</v>
      </c>
      <c r="Y31" s="210"/>
      <c r="Z31" s="210"/>
      <c r="AA31" s="210"/>
      <c r="AB31" s="210"/>
      <c r="AC31" s="210"/>
      <c r="AD31" s="210"/>
      <c r="AE31" s="210"/>
      <c r="AF31" s="210"/>
      <c r="AG31" s="210" t="s">
        <v>318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50">
        <v>23</v>
      </c>
      <c r="B32" s="251" t="s">
        <v>578</v>
      </c>
      <c r="C32" s="261" t="s">
        <v>579</v>
      </c>
      <c r="D32" s="252" t="s">
        <v>214</v>
      </c>
      <c r="E32" s="253">
        <v>20</v>
      </c>
      <c r="F32" s="254"/>
      <c r="G32" s="255">
        <f>ROUND(E32*F32,2)</f>
        <v>0</v>
      </c>
      <c r="H32" s="254"/>
      <c r="I32" s="255">
        <f>ROUND(E32*H32,2)</f>
        <v>0</v>
      </c>
      <c r="J32" s="254"/>
      <c r="K32" s="255">
        <f>ROUND(E32*J32,2)</f>
        <v>0</v>
      </c>
      <c r="L32" s="255">
        <v>21</v>
      </c>
      <c r="M32" s="255">
        <f>G32*(1+L32/100)</f>
        <v>0</v>
      </c>
      <c r="N32" s="255">
        <v>0</v>
      </c>
      <c r="O32" s="255">
        <f>ROUND(E32*N32,2)</f>
        <v>0</v>
      </c>
      <c r="P32" s="255">
        <v>0</v>
      </c>
      <c r="Q32" s="255">
        <f>ROUND(E32*P32,2)</f>
        <v>0</v>
      </c>
      <c r="R32" s="255"/>
      <c r="S32" s="255" t="s">
        <v>164</v>
      </c>
      <c r="T32" s="256" t="s">
        <v>206</v>
      </c>
      <c r="U32" s="219">
        <v>0.129</v>
      </c>
      <c r="V32" s="219">
        <f>ROUND(E32*U32,2)</f>
        <v>2.58</v>
      </c>
      <c r="W32" s="219"/>
      <c r="X32" s="219" t="s">
        <v>207</v>
      </c>
      <c r="Y32" s="210"/>
      <c r="Z32" s="210"/>
      <c r="AA32" s="210"/>
      <c r="AB32" s="210"/>
      <c r="AC32" s="210"/>
      <c r="AD32" s="210"/>
      <c r="AE32" s="210"/>
      <c r="AF32" s="210"/>
      <c r="AG32" s="210" t="s">
        <v>318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27">
        <v>24</v>
      </c>
      <c r="B33" s="228" t="s">
        <v>580</v>
      </c>
      <c r="C33" s="239" t="s">
        <v>581</v>
      </c>
      <c r="D33" s="229" t="s">
        <v>231</v>
      </c>
      <c r="E33" s="230">
        <v>24</v>
      </c>
      <c r="F33" s="231"/>
      <c r="G33" s="232">
        <f>ROUND(E33*F33,2)</f>
        <v>0</v>
      </c>
      <c r="H33" s="231"/>
      <c r="I33" s="232">
        <f>ROUND(E33*H33,2)</f>
        <v>0</v>
      </c>
      <c r="J33" s="231"/>
      <c r="K33" s="232">
        <f>ROUND(E33*J33,2)</f>
        <v>0</v>
      </c>
      <c r="L33" s="232">
        <v>21</v>
      </c>
      <c r="M33" s="232">
        <f>G33*(1+L33/100)</f>
        <v>0</v>
      </c>
      <c r="N33" s="232">
        <v>2.4199999999999998E-3</v>
      </c>
      <c r="O33" s="232">
        <f>ROUND(E33*N33,2)</f>
        <v>0.06</v>
      </c>
      <c r="P33" s="232">
        <v>0</v>
      </c>
      <c r="Q33" s="232">
        <f>ROUND(E33*P33,2)</f>
        <v>0</v>
      </c>
      <c r="R33" s="232"/>
      <c r="S33" s="232" t="s">
        <v>187</v>
      </c>
      <c r="T33" s="233" t="s">
        <v>206</v>
      </c>
      <c r="U33" s="219">
        <v>0.05</v>
      </c>
      <c r="V33" s="219">
        <f>ROUND(E33*U33,2)</f>
        <v>1.2</v>
      </c>
      <c r="W33" s="219"/>
      <c r="X33" s="219" t="s">
        <v>207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318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x14ac:dyDescent="0.2">
      <c r="A34" s="3"/>
      <c r="B34" s="4"/>
      <c r="C34" s="242"/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AE34">
        <v>15</v>
      </c>
      <c r="AF34">
        <v>21</v>
      </c>
      <c r="AG34" t="s">
        <v>146</v>
      </c>
    </row>
    <row r="35" spans="1:60" x14ac:dyDescent="0.2">
      <c r="A35" s="213"/>
      <c r="B35" s="214" t="s">
        <v>29</v>
      </c>
      <c r="C35" s="243"/>
      <c r="D35" s="215"/>
      <c r="E35" s="216"/>
      <c r="F35" s="216"/>
      <c r="G35" s="237">
        <f>G8+G22</f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AE35">
        <f>SUMIF(L7:L33,AE34,G7:G33)</f>
        <v>0</v>
      </c>
      <c r="AF35">
        <f>SUMIF(L7:L33,AF34,G7:G33)</f>
        <v>0</v>
      </c>
      <c r="AG35" t="s">
        <v>198</v>
      </c>
    </row>
    <row r="36" spans="1:60" x14ac:dyDescent="0.2">
      <c r="A36" s="262" t="s">
        <v>521</v>
      </c>
      <c r="B36" s="262"/>
      <c r="C36" s="242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60" x14ac:dyDescent="0.2">
      <c r="A37" s="3"/>
      <c r="B37" s="4" t="s">
        <v>582</v>
      </c>
      <c r="C37" s="242" t="s">
        <v>583</v>
      </c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AG37" t="s">
        <v>524</v>
      </c>
    </row>
    <row r="38" spans="1:60" x14ac:dyDescent="0.2">
      <c r="A38" s="3"/>
      <c r="B38" s="4" t="s">
        <v>584</v>
      </c>
      <c r="C38" s="242" t="s">
        <v>585</v>
      </c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AG38" t="s">
        <v>527</v>
      </c>
    </row>
    <row r="39" spans="1:60" x14ac:dyDescent="0.2">
      <c r="A39" s="3"/>
      <c r="B39" s="4"/>
      <c r="C39" s="242" t="s">
        <v>528</v>
      </c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AG39" t="s">
        <v>529</v>
      </c>
    </row>
    <row r="40" spans="1:60" x14ac:dyDescent="0.2">
      <c r="A40" s="3"/>
      <c r="B40" s="4"/>
      <c r="C40" s="242"/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60" x14ac:dyDescent="0.2">
      <c r="C41" s="244"/>
      <c r="D41" s="10"/>
      <c r="AG41" t="s">
        <v>200</v>
      </c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+OFXLkOs1xyjHrymSg6hEr/Q6feD8fxyMdzl3F4qTYS61yXBZ0iYWz/RYZASs99IiwsuwwvRLJmRQm8z+t+paQ==" saltValue="RhtmGSpC4I41I9kCh6FEnQ==" spinCount="100000" sheet="1"/>
  <mergeCells count="5">
    <mergeCell ref="A1:G1"/>
    <mergeCell ref="C2:G2"/>
    <mergeCell ref="C3:G3"/>
    <mergeCell ref="C4:G4"/>
    <mergeCell ref="A36:B3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54</vt:i4>
      </vt:variant>
    </vt:vector>
  </HeadingPairs>
  <TitlesOfParts>
    <vt:vector size="61" baseType="lpstr">
      <vt:lpstr>Pokyny pro vyplnění</vt:lpstr>
      <vt:lpstr>Stavba</vt:lpstr>
      <vt:lpstr>VzorPolozky</vt:lpstr>
      <vt:lpstr>00 00 Naklady</vt:lpstr>
      <vt:lpstr>SO 01 D.1.1. Pol</vt:lpstr>
      <vt:lpstr>SO 02 SO 02.2 Pol</vt:lpstr>
      <vt:lpstr>SO 05 SO 05.4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 00 Naklady'!Názvy_tisku</vt:lpstr>
      <vt:lpstr>'SO 01 D.1.1. Pol'!Názvy_tisku</vt:lpstr>
      <vt:lpstr>'SO 02 SO 02.2 Pol'!Názvy_tisku</vt:lpstr>
      <vt:lpstr>'SO 05 SO 05.4 Pol'!Názvy_tisku</vt:lpstr>
      <vt:lpstr>oadresa</vt:lpstr>
      <vt:lpstr>Stavba!Objednatel</vt:lpstr>
      <vt:lpstr>Stavba!Objekt</vt:lpstr>
      <vt:lpstr>'00 00 Naklady'!Oblast_tisku</vt:lpstr>
      <vt:lpstr>'SO 01 D.1.1. Pol'!Oblast_tisku</vt:lpstr>
      <vt:lpstr>'SO 02 SO 02.2 Pol'!Oblast_tisku</vt:lpstr>
      <vt:lpstr>'SO 05 SO 05.4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Kynyking</dc:creator>
  <cp:lastModifiedBy>Kynyking</cp:lastModifiedBy>
  <cp:lastPrinted>2019-03-19T12:27:02Z</cp:lastPrinted>
  <dcterms:created xsi:type="dcterms:W3CDTF">2009-04-08T07:15:50Z</dcterms:created>
  <dcterms:modified xsi:type="dcterms:W3CDTF">2021-03-24T11:45:45Z</dcterms:modified>
</cp:coreProperties>
</file>