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dislav Houzar\Disk Google\VHS Sdílené\STAVBY\A_Rozpracované\Zdar n S_Parkoviste_2021_Purkynova\PDF Parkoviště Purkyňova\CN\Rozpočet FIN_upravený\"/>
    </mc:Choice>
  </mc:AlternateContent>
  <xr:revisionPtr revIDLastSave="0" documentId="13_ncr:1_{CB0B2618-49B8-4B9D-821E-A071FCAE7BBE}" xr6:coauthVersionLast="46" xr6:coauthVersionMax="46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Pol'!$A$1:$X$86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Q8" i="12" s="1"/>
  <c r="V9" i="12"/>
  <c r="G11" i="12"/>
  <c r="M11" i="12" s="1"/>
  <c r="I11" i="12"/>
  <c r="K11" i="12"/>
  <c r="O11" i="12"/>
  <c r="Q11" i="12"/>
  <c r="V11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2" i="12"/>
  <c r="I22" i="12"/>
  <c r="K22" i="12"/>
  <c r="O22" i="12"/>
  <c r="Q22" i="12"/>
  <c r="V22" i="12"/>
  <c r="G27" i="12"/>
  <c r="M27" i="12" s="1"/>
  <c r="I27" i="12"/>
  <c r="K27" i="12"/>
  <c r="O27" i="12"/>
  <c r="Q27" i="12"/>
  <c r="V27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K63" i="12"/>
  <c r="G64" i="12"/>
  <c r="G63" i="12" s="1"/>
  <c r="I52" i="1" s="1"/>
  <c r="I64" i="12"/>
  <c r="I63" i="12" s="1"/>
  <c r="K64" i="12"/>
  <c r="O64" i="12"/>
  <c r="O63" i="12" s="1"/>
  <c r="Q64" i="12"/>
  <c r="Q63" i="12" s="1"/>
  <c r="V64" i="12"/>
  <c r="V63" i="12" s="1"/>
  <c r="G66" i="12"/>
  <c r="M66" i="12" s="1"/>
  <c r="I66" i="12"/>
  <c r="K66" i="12"/>
  <c r="O66" i="12"/>
  <c r="O65" i="12" s="1"/>
  <c r="Q66" i="12"/>
  <c r="Q65" i="12" s="1"/>
  <c r="V66" i="12"/>
  <c r="G67" i="12"/>
  <c r="M67" i="12" s="1"/>
  <c r="I67" i="12"/>
  <c r="K67" i="12"/>
  <c r="K65" i="12" s="1"/>
  <c r="O67" i="12"/>
  <c r="Q67" i="12"/>
  <c r="V67" i="12"/>
  <c r="V65" i="12" s="1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Q70" i="12" s="1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AE76" i="12"/>
  <c r="F40" i="1" s="1"/>
  <c r="I20" i="1"/>
  <c r="I18" i="1"/>
  <c r="I17" i="1"/>
  <c r="G70" i="12" l="1"/>
  <c r="I54" i="1" s="1"/>
  <c r="I19" i="1" s="1"/>
  <c r="AF76" i="12"/>
  <c r="O70" i="12"/>
  <c r="K70" i="12"/>
  <c r="G65" i="12"/>
  <c r="I53" i="1" s="1"/>
  <c r="M64" i="12"/>
  <c r="M63" i="12" s="1"/>
  <c r="K49" i="12"/>
  <c r="Q49" i="12"/>
  <c r="O21" i="12"/>
  <c r="K8" i="12"/>
  <c r="F39" i="1"/>
  <c r="F41" i="1"/>
  <c r="V70" i="12"/>
  <c r="I70" i="12"/>
  <c r="I65" i="12"/>
  <c r="V49" i="12"/>
  <c r="G49" i="12"/>
  <c r="I51" i="1" s="1"/>
  <c r="K21" i="12"/>
  <c r="V8" i="12"/>
  <c r="I8" i="12"/>
  <c r="M70" i="12"/>
  <c r="M65" i="12"/>
  <c r="V21" i="12"/>
  <c r="I21" i="12"/>
  <c r="G8" i="12"/>
  <c r="I49" i="12"/>
  <c r="O49" i="12"/>
  <c r="Q21" i="12"/>
  <c r="G21" i="12"/>
  <c r="I50" i="1" s="1"/>
  <c r="O8" i="12"/>
  <c r="M49" i="12"/>
  <c r="M22" i="12"/>
  <c r="M21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41" i="1"/>
  <c r="H41" i="1" s="1"/>
  <c r="I41" i="1" s="1"/>
  <c r="G39" i="1"/>
  <c r="G42" i="1" s="1"/>
  <c r="G25" i="1" s="1"/>
  <c r="A25" i="1" s="1"/>
  <c r="F42" i="1"/>
  <c r="G76" i="12"/>
  <c r="I49" i="1"/>
  <c r="G28" i="1" l="1"/>
  <c r="G23" i="1"/>
  <c r="A23" i="1" s="1"/>
  <c r="G24" i="1" s="1"/>
  <c r="I16" i="1"/>
  <c r="I21" i="1" s="1"/>
  <c r="I55" i="1"/>
  <c r="A26" i="1"/>
  <c r="G26" i="1"/>
  <c r="H39" i="1"/>
  <c r="A24" i="1"/>
  <c r="A27" i="1" l="1"/>
  <c r="J51" i="1"/>
  <c r="J53" i="1"/>
  <c r="J50" i="1"/>
  <c r="J52" i="1"/>
  <c r="J54" i="1"/>
  <c r="J49" i="1"/>
  <c r="I39" i="1"/>
  <c r="I42" i="1" s="1"/>
  <c r="H42" i="1"/>
  <c r="A29" i="1"/>
  <c r="G29" i="1"/>
  <c r="G27" i="1" s="1"/>
  <c r="J39" i="1" l="1"/>
  <c r="J42" i="1" s="1"/>
  <c r="J40" i="1"/>
  <c r="J41" i="1"/>
  <c r="J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doube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<sst xmlns="http://schemas.openxmlformats.org/spreadsheetml/2006/main" count="438" uniqueCount="202">
  <si>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</si>
  <si>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</si>
  <si>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</si>
  <si>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</si>
  <si>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</si>
  <si>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</si>
  <si>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</si>
  <si>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</si>
  <si>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</si>
  <si>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</si>
  <si>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</si>
  <si>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</si>
  <si>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</si>
  <si>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</si>
  <si>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</si>
  <si>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</si>
  <si>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</si>
  <si>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</si>
  <si>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</si>
  <si>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</si>
  <si>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</si>
  <si>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</si>
  <si>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</si>
  <si>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</si>
  <si>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</si>
  <si>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</si>
  <si>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</si>
  <si>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</si>
  <si>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</si>
  <si>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</si>
  <si>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</si>
  <si>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</si>
  <si>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</si>
  <si>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</si>
  <si>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</si>
  <si>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</si>
  <si>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</si>
  <si>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</si>
  <si>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</si>
  <si>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</si>
  <si>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</si>
  <si>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</si>
  <si>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</si>
  <si>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</si>
  <si>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Parkovací stání B</t>
  </si>
  <si>
    <t>01</t>
  </si>
  <si>
    <t>Objekt</t>
  </si>
  <si>
    <t>Rozpočet:</t>
  </si>
  <si>
    <t>21/007</t>
  </si>
  <si>
    <t>Parkovací stání ul. Purkyňova, Žďár nad Sázavou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</si>
  <si>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</si>
  <si>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</si>
  <si>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</si>
  <si>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</si>
  <si>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</si>
  <si>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</si>
  <si>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</si>
  <si>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</si>
  <si>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</si>
  <si>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</t>
  </si>
  <si>
    <t>Ostatní konstrukce, bourání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</si>
  <si>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</si>
  <si>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</si>
  <si>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</si>
  <si>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</si>
  <si>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</si>
  <si>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</si>
  <si>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</si>
  <si>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</si>
  <si>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</si>
  <si>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</si>
  <si>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</si>
  <si>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</si>
  <si>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</si>
  <si>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</si>
  <si>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</si>
  <si>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</si>
  <si>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</si>
  <si>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</si>
  <si>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</si>
  <si>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</si>
  <si>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</si>
  <si>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</si>
  <si>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</si>
  <si>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</si>
  <si>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</si>
  <si>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</si>
  <si>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</si>
  <si>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</si>
  <si>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</si>
  <si>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</si>
  <si>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</si>
  <si>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</si>
  <si>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</si>
  <si>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</si>
  <si>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111301111R00</t>
  </si>
  <si>
    <t>Sejmutí drnu tl. do 10 cm, s přemístěním do 50 m</t>
  </si>
  <si>
    <t>m2</t>
  </si>
  <si>
    <t>RTS 21/ I</t>
  </si>
  <si>
    <t>Práce</t>
  </si>
  <si>
    <t>POL1_1</t>
  </si>
  <si>
    <t>(21*5,3)+(5+3,5)/2*9</t>
  </si>
  <si>
    <t>VV</t>
  </si>
  <si>
    <t>113202111R00</t>
  </si>
  <si>
    <t>Vytrhání obrub krajníků obrubníků stojatých</t>
  </si>
  <si>
    <t>m</t>
  </si>
  <si>
    <t>obrubník silniční : 29</t>
  </si>
  <si>
    <t>přídlažba : 29</t>
  </si>
  <si>
    <t>122201101R00</t>
  </si>
  <si>
    <t>Odkopávky nezapažené v hor. 3 do 100 m3</t>
  </si>
  <si>
    <t>m3</t>
  </si>
  <si>
    <t>pod parkovištěm - zeleň : 149,55*0,5</t>
  </si>
  <si>
    <t>162701105R00</t>
  </si>
  <si>
    <t>Vodorovné přemístění do 10000 m výkopku/sypaniny z horniny tř. 1 až 4</t>
  </si>
  <si>
    <t>199000002R00</t>
  </si>
  <si>
    <t>Poplatek za skládku horniny 1- 4</t>
  </si>
  <si>
    <t>POL1_</t>
  </si>
  <si>
    <t>181101102R00</t>
  </si>
  <si>
    <t>Úprava pláně v zářezech v hor. 1-4, se zhutněním</t>
  </si>
  <si>
    <t>181300010RA0</t>
  </si>
  <si>
    <t>Terénní úpravy</t>
  </si>
  <si>
    <t>Agregovaná položka</t>
  </si>
  <si>
    <t>POL2_</t>
  </si>
  <si>
    <t>terénní úpravy - předpoklad : 40</t>
  </si>
  <si>
    <t>564801112R00</t>
  </si>
  <si>
    <t>Podklad ze štěrkodrtě ŠD tl 40 mm</t>
  </si>
  <si>
    <t>parkoviště : (2,75+2,5+2,5+2,75)*5</t>
  </si>
  <si>
    <t>chodník : 1,65*5,8</t>
  </si>
  <si>
    <t>parkoviště : (2,5+2,5+3)*5</t>
  </si>
  <si>
    <t>parkoviště : (4,25+3,55)/2*8,7</t>
  </si>
  <si>
    <t>564851111R00</t>
  </si>
  <si>
    <t>Podklad ze štěrkodrtě ŠD tl 150 mm</t>
  </si>
  <si>
    <t>564861111R00</t>
  </si>
  <si>
    <t>Podklad ze štěrkodrtě ŠD tl 200 mm</t>
  </si>
  <si>
    <t>parkoviště : 136</t>
  </si>
  <si>
    <t>rozšíření pod obruby : (29+29+8,7+5+3,55)*0,3</t>
  </si>
  <si>
    <t>596215048R00</t>
  </si>
  <si>
    <t>Příplatek za více barev dlažby tl. 8 cm, do drtě</t>
  </si>
  <si>
    <t>8*0,2*5</t>
  </si>
  <si>
    <t>596215040R00</t>
  </si>
  <si>
    <t>Kladení zámkové dlažby tl. 8 cm do drtě tl. 4 cm</t>
  </si>
  <si>
    <t>59245030R</t>
  </si>
  <si>
    <t>dlažba skladebná betonová 200x200x80mm přírodní</t>
  </si>
  <si>
    <t>SPCM</t>
  </si>
  <si>
    <t>Specifikace</t>
  </si>
  <si>
    <t>POL3_0</t>
  </si>
  <si>
    <t>(136-8)*1,05</t>
  </si>
  <si>
    <t>59245264R</t>
  </si>
  <si>
    <t>dlažba skladebná betonová 200x200x80mm barevná - distanční</t>
  </si>
  <si>
    <t>POL3_</t>
  </si>
  <si>
    <t>8*1,05</t>
  </si>
  <si>
    <t>596291113R00</t>
  </si>
  <si>
    <t xml:space="preserve">Řezání zámkové dlažby tl. 80 mm </t>
  </si>
  <si>
    <t>předpoklad : 29,+5</t>
  </si>
  <si>
    <t>599141111R00</t>
  </si>
  <si>
    <t>Vyplnění spár živičnou zálivkou mezi stávajicí komunikací a novou přídlažbou</t>
  </si>
  <si>
    <t>917862111R00</t>
  </si>
  <si>
    <t>Osazení stojat. obrub.bet. s opěrou,lože z C 12/15</t>
  </si>
  <si>
    <t>29+5+29+2+0,5+8,7+3,5</t>
  </si>
  <si>
    <t>59217010R</t>
  </si>
  <si>
    <t>Obrubník silniční betonový 150x250x1000 mm přírodní</t>
  </si>
  <si>
    <t>kus</t>
  </si>
  <si>
    <t>29*1,05</t>
  </si>
  <si>
    <t>59217420R</t>
  </si>
  <si>
    <t>Obrubník chodníkový 1000/100/200 přírodní</t>
  </si>
  <si>
    <t>(5+29+2+0,5+8,7+3,5)*1,05</t>
  </si>
  <si>
    <t>917932121R00</t>
  </si>
  <si>
    <t>Osazení betonové prefa přídlažby do lože z C16/20</t>
  </si>
  <si>
    <t>919735112R00</t>
  </si>
  <si>
    <t>Řezání stávajícího živičného krytu hl do 100 mm</t>
  </si>
  <si>
    <t>592162116R</t>
  </si>
  <si>
    <t>Přídlažba silniční nízká  ABK 50/25/8 přírodní</t>
  </si>
  <si>
    <t>29*2*1,05</t>
  </si>
  <si>
    <t>918101111R00</t>
  </si>
  <si>
    <t>Lože pod obrubníky nebo obruby dlažeb z C 12/15</t>
  </si>
  <si>
    <t>77,7*0,07</t>
  </si>
  <si>
    <t>29*0,03</t>
  </si>
  <si>
    <t>998223011R00</t>
  </si>
  <si>
    <t>Přesun hmot, pozemní komunikace, kryt dlážděný</t>
  </si>
  <si>
    <t>t</t>
  </si>
  <si>
    <t>979081111R00</t>
  </si>
  <si>
    <t>Odvoz suti a vybour. hmot na skládku do 1 km</t>
  </si>
  <si>
    <t>979081121R00</t>
  </si>
  <si>
    <t>Příplatek k odvozu za každý další 1 km</t>
  </si>
  <si>
    <t>15,66*5</t>
  </si>
  <si>
    <t>979990103R00</t>
  </si>
  <si>
    <t xml:space="preserve">Poplatek za skládku suti - beton </t>
  </si>
  <si>
    <t>Indiv</t>
  </si>
  <si>
    <t>011002000</t>
  </si>
  <si>
    <t>Průzkumné práce - zkoušky únosnosti pláně, vytyčení IS</t>
  </si>
  <si>
    <t>sou</t>
  </si>
  <si>
    <t>Vlastní</t>
  </si>
  <si>
    <t>012002000</t>
  </si>
  <si>
    <t>Geodetické práce, vytyčení stavby, zaměření skutečného stavu, geometrický plán</t>
  </si>
  <si>
    <t>030001000</t>
  </si>
  <si>
    <t>Zařízení staveniště</t>
  </si>
  <si>
    <t>072002000</t>
  </si>
  <si>
    <t>Silniční provoz- dopravní značení na staveništi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</si>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</sst>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22" zoomScaleNormal="100" zoomScaleSheetLayoutView="75" workbookViewId="0">
      <selection activeCell="B46" sqref="B4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90" t="s">
        <v>4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5">
      <c r="A2" s="2"/>
      <c r="B2" s="77" t="s">
        <v>24</v>
      </c>
      <c r="C2" s="78"/>
      <c r="D2" s="79"/>
      <c r="E2" s="199" t="s">
        <v>49</v>
      </c>
      <c r="F2" s="200"/>
      <c r="G2" s="200"/>
      <c r="H2" s="200"/>
      <c r="I2" s="200"/>
      <c r="J2" s="201"/>
      <c r="O2" s="1"/>
    </row>
    <row r="3" spans="1:15" ht="27" customHeight="1" x14ac:dyDescent="0.25">
      <c r="A3" s="2"/>
      <c r="B3" s="80"/>
      <c r="C3" s="78"/>
      <c r="D3" s="81"/>
      <c r="E3" s="202"/>
      <c r="F3" s="203"/>
      <c r="G3" s="203"/>
      <c r="H3" s="203"/>
      <c r="I3" s="203"/>
      <c r="J3" s="204"/>
    </row>
    <row r="4" spans="1:15" ht="23.25" customHeight="1" x14ac:dyDescent="0.25">
      <c r="A4" s="76">
        <v>523</v>
      </c>
      <c r="B4" s="82" t="s">
        <v>47</v>
      </c>
      <c r="C4" s="83"/>
      <c r="D4" s="84"/>
      <c r="E4" s="212" t="s">
        <v>44</v>
      </c>
      <c r="F4" s="213"/>
      <c r="G4" s="213"/>
      <c r="H4" s="213"/>
      <c r="I4" s="213"/>
      <c r="J4" s="214"/>
    </row>
    <row r="5" spans="1:15" ht="24" customHeight="1" x14ac:dyDescent="0.25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06"/>
      <c r="E11" s="206"/>
      <c r="F11" s="206"/>
      <c r="G11" s="206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1"/>
      <c r="E12" s="211"/>
      <c r="F12" s="211"/>
      <c r="G12" s="211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05"/>
      <c r="F15" s="205"/>
      <c r="G15" s="207"/>
      <c r="H15" s="207"/>
      <c r="I15" s="207" t="s">
        <v>31</v>
      </c>
      <c r="J15" s="208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SUMIF(F49:F54,A16,I49:I54)+SUMIF(F49:F54,"PSU",I49:I54)</f>
        <v>0</v>
      </c>
      <c r="J16" s="198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SUMIF(F49:F54,A17,I49:I54)</f>
        <v>0</v>
      </c>
      <c r="J17" s="198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SUMIF(F49:F54,A18,I49:I54)</f>
        <v>0</v>
      </c>
      <c r="J18" s="198"/>
    </row>
    <row r="19" spans="1:10" ht="23.25" customHeight="1" x14ac:dyDescent="0.25">
      <c r="A19" s="139" t="s">
        <v>66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SUMIF(F49:F54,A19,I49:I54)</f>
        <v>0</v>
      </c>
      <c r="J19" s="198"/>
    </row>
    <row r="20" spans="1:10" ht="23.25" customHeight="1" x14ac:dyDescent="0.25">
      <c r="A20" s="139" t="s">
        <v>67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SUMIF(F49:F54,A20,I49:I54)</f>
        <v>0</v>
      </c>
      <c r="J20" s="198"/>
    </row>
    <row r="21" spans="1:10" ht="23.25" customHeight="1" x14ac:dyDescent="0.25">
      <c r="A21" s="2"/>
      <c r="B21" s="48" t="s">
        <v>31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4">
        <f>A23</f>
        <v>0</v>
      </c>
      <c r="H24" s="225"/>
      <c r="I24" s="225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3">
        <f>A25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5">
        <f>CenaCelkem-(ZakladDPHSni+DPHSni+ZakladDPHZakl+DPHZakl)</f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29">
        <f>ZakladDPHSniVypocet+ZakladDPHZaklVypocet</f>
        <v>0</v>
      </c>
      <c r="H28" s="230"/>
      <c r="I28" s="230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29">
        <f>A27</f>
        <v>0</v>
      </c>
      <c r="H29" s="229"/>
      <c r="I29" s="229"/>
      <c r="J29" s="120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5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50</v>
      </c>
      <c r="C39" s="235"/>
      <c r="D39" s="235"/>
      <c r="E39" s="235"/>
      <c r="F39" s="100">
        <f>'01 02 Pol'!AE76</f>
        <v>0</v>
      </c>
      <c r="G39" s="101">
        <f>'01 02 Pol'!AF76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45</v>
      </c>
      <c r="C40" s="236" t="s">
        <v>46</v>
      </c>
      <c r="D40" s="236"/>
      <c r="E40" s="236"/>
      <c r="F40" s="105">
        <f>'01 02 Pol'!AE76</f>
        <v>0</v>
      </c>
      <c r="G40" s="106">
        <f>'01 02 Pol'!AF76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43</v>
      </c>
      <c r="C41" s="235" t="s">
        <v>44</v>
      </c>
      <c r="D41" s="235"/>
      <c r="E41" s="235"/>
      <c r="F41" s="109">
        <f>'01 02 Pol'!AE76</f>
        <v>0</v>
      </c>
      <c r="G41" s="102">
        <f>'01 02 Pol'!AF76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237" t="s">
        <v>51</v>
      </c>
      <c r="C42" s="238"/>
      <c r="D42" s="238"/>
      <c r="E42" s="239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hidden="1" x14ac:dyDescent="0.3">
      <c r="B46" s="121" t="s">
        <v>53</v>
      </c>
    </row>
    <row r="47" spans="1:10" hidden="1" x14ac:dyDescent="0.25"/>
    <row r="48" spans="1:10" ht="25.5" hidden="1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hidden="1" customHeight="1" x14ac:dyDescent="0.25">
      <c r="A49" s="124"/>
      <c r="B49" s="129" t="s">
        <v>55</v>
      </c>
      <c r="C49" s="240" t="s">
        <v>56</v>
      </c>
      <c r="D49" s="241"/>
      <c r="E49" s="241"/>
      <c r="F49" s="137" t="s">
        <v>26</v>
      </c>
      <c r="G49" s="130"/>
      <c r="H49" s="130"/>
      <c r="I49" s="130">
        <f>'01 02 Pol'!G8</f>
        <v>0</v>
      </c>
      <c r="J49" s="135" t="str">
        <f>IF(I55=0,"",I49/I55*100)</f>
        <v/>
      </c>
    </row>
    <row r="50" spans="1:10" ht="36.75" hidden="1" customHeight="1" x14ac:dyDescent="0.25">
      <c r="A50" s="124"/>
      <c r="B50" s="129" t="s">
        <v>57</v>
      </c>
      <c r="C50" s="240" t="s">
        <v>58</v>
      </c>
      <c r="D50" s="241"/>
      <c r="E50" s="241"/>
      <c r="F50" s="137" t="s">
        <v>26</v>
      </c>
      <c r="G50" s="130"/>
      <c r="H50" s="130"/>
      <c r="I50" s="130">
        <f>'01 02 Pol'!G21</f>
        <v>0</v>
      </c>
      <c r="J50" s="135" t="str">
        <f>IF(I55=0,"",I50/I55*100)</f>
        <v/>
      </c>
    </row>
    <row r="51" spans="1:10" ht="36.75" hidden="1" customHeight="1" x14ac:dyDescent="0.25">
      <c r="A51" s="124"/>
      <c r="B51" s="129" t="s">
        <v>59</v>
      </c>
      <c r="C51" s="240" t="s">
        <v>60</v>
      </c>
      <c r="D51" s="241"/>
      <c r="E51" s="241"/>
      <c r="F51" s="137" t="s">
        <v>26</v>
      </c>
      <c r="G51" s="130"/>
      <c r="H51" s="130"/>
      <c r="I51" s="130">
        <f>'01 02 Pol'!G49</f>
        <v>0</v>
      </c>
      <c r="J51" s="135" t="str">
        <f>IF(I55=0,"",I51/I55*100)</f>
        <v/>
      </c>
    </row>
    <row r="52" spans="1:10" ht="36.75" hidden="1" customHeight="1" x14ac:dyDescent="0.25">
      <c r="A52" s="124"/>
      <c r="B52" s="129" t="s">
        <v>61</v>
      </c>
      <c r="C52" s="240" t="s">
        <v>62</v>
      </c>
      <c r="D52" s="241"/>
      <c r="E52" s="241"/>
      <c r="F52" s="137" t="s">
        <v>26</v>
      </c>
      <c r="G52" s="130"/>
      <c r="H52" s="130"/>
      <c r="I52" s="130">
        <f>'01 02 Pol'!G63</f>
        <v>0</v>
      </c>
      <c r="J52" s="135" t="str">
        <f>IF(I55=0,"",I52/I55*100)</f>
        <v/>
      </c>
    </row>
    <row r="53" spans="1:10" ht="36.75" hidden="1" customHeight="1" x14ac:dyDescent="0.25">
      <c r="A53" s="124"/>
      <c r="B53" s="129" t="s">
        <v>63</v>
      </c>
      <c r="C53" s="240" t="s">
        <v>64</v>
      </c>
      <c r="D53" s="241"/>
      <c r="E53" s="241"/>
      <c r="F53" s="137" t="s">
        <v>65</v>
      </c>
      <c r="G53" s="130"/>
      <c r="H53" s="130"/>
      <c r="I53" s="130">
        <f>'01 02 Pol'!G65</f>
        <v>0</v>
      </c>
      <c r="J53" s="135" t="str">
        <f>IF(I55=0,"",I53/I55*100)</f>
        <v/>
      </c>
    </row>
    <row r="54" spans="1:10" ht="36.75" hidden="1" customHeight="1" x14ac:dyDescent="0.25">
      <c r="A54" s="124"/>
      <c r="B54" s="129" t="s">
        <v>66</v>
      </c>
      <c r="C54" s="240" t="s">
        <v>29</v>
      </c>
      <c r="D54" s="241"/>
      <c r="E54" s="241"/>
      <c r="F54" s="137" t="s">
        <v>66</v>
      </c>
      <c r="G54" s="130"/>
      <c r="H54" s="130"/>
      <c r="I54" s="130">
        <f>'01 02 Pol'!G70</f>
        <v>0</v>
      </c>
      <c r="J54" s="135" t="str">
        <f>IF(I55=0,"",I54/I55*100)</f>
        <v/>
      </c>
    </row>
    <row r="55" spans="1:10" ht="25.5" hidden="1" customHeight="1" x14ac:dyDescent="0.25">
      <c r="A55" s="125"/>
      <c r="B55" s="131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2" t="s">
        <v>7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50" t="s">
        <v>8</v>
      </c>
      <c r="B2" s="49"/>
      <c r="C2" s="244"/>
      <c r="D2" s="244"/>
      <c r="E2" s="244"/>
      <c r="F2" s="244"/>
      <c r="G2" s="245"/>
    </row>
    <row r="3" spans="1:7" ht="24.9" customHeight="1" x14ac:dyDescent="0.25">
      <c r="A3" s="50" t="s">
        <v>9</v>
      </c>
      <c r="B3" s="49"/>
      <c r="C3" s="244"/>
      <c r="D3" s="244"/>
      <c r="E3" s="244"/>
      <c r="F3" s="244"/>
      <c r="G3" s="245"/>
    </row>
    <row r="4" spans="1:7" ht="24.9" customHeight="1" x14ac:dyDescent="0.25">
      <c r="A4" s="50" t="s">
        <v>10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67" activePane="bottomLeft" state="frozen"/>
      <selection pane="bottomLeft" activeCell="F9" sqref="F9:F74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8" t="s">
        <v>7</v>
      </c>
      <c r="B1" s="258"/>
      <c r="C1" s="258"/>
      <c r="D1" s="258"/>
      <c r="E1" s="258"/>
      <c r="F1" s="258"/>
      <c r="G1" s="258"/>
      <c r="AG1" t="s">
        <v>68</v>
      </c>
    </row>
    <row r="2" spans="1:60" ht="25.05" customHeight="1" x14ac:dyDescent="0.25">
      <c r="A2" s="140" t="s">
        <v>8</v>
      </c>
      <c r="B2" s="49" t="s">
        <v>48</v>
      </c>
      <c r="C2" s="259" t="s">
        <v>49</v>
      </c>
      <c r="D2" s="260"/>
      <c r="E2" s="260"/>
      <c r="F2" s="260"/>
      <c r="G2" s="261"/>
      <c r="AG2" t="s">
        <v>69</v>
      </c>
    </row>
    <row r="3" spans="1:60" ht="25.05" customHeight="1" x14ac:dyDescent="0.25">
      <c r="A3" s="140"/>
      <c r="B3" s="49"/>
      <c r="C3" s="259"/>
      <c r="D3" s="260"/>
      <c r="E3" s="260"/>
      <c r="F3" s="260"/>
      <c r="G3" s="261"/>
      <c r="AC3" s="122" t="s">
        <v>69</v>
      </c>
      <c r="AG3" t="s">
        <v>70</v>
      </c>
    </row>
    <row r="4" spans="1:60" ht="25.05" customHeight="1" x14ac:dyDescent="0.25">
      <c r="A4" s="141" t="s">
        <v>10</v>
      </c>
      <c r="B4" s="142" t="s">
        <v>43</v>
      </c>
      <c r="C4" s="262" t="s">
        <v>44</v>
      </c>
      <c r="D4" s="263"/>
      <c r="E4" s="263"/>
      <c r="F4" s="263"/>
      <c r="G4" s="264"/>
      <c r="AG4" t="s">
        <v>71</v>
      </c>
    </row>
    <row r="5" spans="1:60" x14ac:dyDescent="0.25">
      <c r="D5" s="10"/>
    </row>
    <row r="6" spans="1:60" ht="39.6" x14ac:dyDescent="0.25">
      <c r="A6" s="144" t="s">
        <v>72</v>
      </c>
      <c r="B6" s="146" t="s">
        <v>73</v>
      </c>
      <c r="C6" s="146" t="s">
        <v>74</v>
      </c>
      <c r="D6" s="145" t="s">
        <v>75</v>
      </c>
      <c r="E6" s="144" t="s">
        <v>76</v>
      </c>
      <c r="F6" s="143" t="s">
        <v>77</v>
      </c>
      <c r="G6" s="144" t="s">
        <v>31</v>
      </c>
      <c r="H6" s="147" t="s">
        <v>32</v>
      </c>
      <c r="I6" s="147" t="s">
        <v>78</v>
      </c>
      <c r="J6" s="147" t="s">
        <v>33</v>
      </c>
      <c r="K6" s="147" t="s">
        <v>79</v>
      </c>
      <c r="L6" s="147" t="s">
        <v>80</v>
      </c>
      <c r="M6" s="147" t="s">
        <v>81</v>
      </c>
      <c r="N6" s="147" t="s">
        <v>82</v>
      </c>
      <c r="O6" s="147" t="s">
        <v>83</v>
      </c>
      <c r="P6" s="147" t="s">
        <v>84</v>
      </c>
      <c r="Q6" s="147" t="s">
        <v>85</v>
      </c>
      <c r="R6" s="147" t="s">
        <v>86</v>
      </c>
      <c r="S6" s="147" t="s">
        <v>87</v>
      </c>
      <c r="T6" s="147" t="s">
        <v>88</v>
      </c>
      <c r="U6" s="147" t="s">
        <v>89</v>
      </c>
      <c r="V6" s="147" t="s">
        <v>90</v>
      </c>
      <c r="W6" s="147" t="s">
        <v>91</v>
      </c>
      <c r="X6" s="147" t="s">
        <v>92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1" t="s">
        <v>93</v>
      </c>
      <c r="B8" s="162" t="s">
        <v>55</v>
      </c>
      <c r="C8" s="182" t="s">
        <v>56</v>
      </c>
      <c r="D8" s="163"/>
      <c r="E8" s="164"/>
      <c r="F8" s="165"/>
      <c r="G8" s="165">
        <f>SUMIF(AG9:AG20,"&lt;&gt;NOR",G9:G20)</f>
        <v>0</v>
      </c>
      <c r="H8" s="165"/>
      <c r="I8" s="165">
        <f>SUM(I9:I20)</f>
        <v>218.8</v>
      </c>
      <c r="J8" s="165"/>
      <c r="K8" s="165">
        <f>SUM(K9:K20)</f>
        <v>77597.989999999991</v>
      </c>
      <c r="L8" s="165"/>
      <c r="M8" s="165">
        <f>SUM(M9:M20)</f>
        <v>0</v>
      </c>
      <c r="N8" s="165"/>
      <c r="O8" s="165">
        <f>SUM(O9:O20)</f>
        <v>0</v>
      </c>
      <c r="P8" s="165"/>
      <c r="Q8" s="166">
        <f>SUM(Q9:Q20)</f>
        <v>15.66</v>
      </c>
      <c r="R8" s="160"/>
      <c r="S8" s="160"/>
      <c r="T8" s="160"/>
      <c r="U8" s="160"/>
      <c r="V8" s="160">
        <f>SUM(V9:V20)</f>
        <v>79.549999999999983</v>
      </c>
      <c r="W8" s="160"/>
      <c r="X8" s="160"/>
      <c r="AG8" t="s">
        <v>94</v>
      </c>
    </row>
    <row r="9" spans="1:60" outlineLevel="1" x14ac:dyDescent="0.25">
      <c r="A9" s="167">
        <v>1</v>
      </c>
      <c r="B9" s="168" t="s">
        <v>95</v>
      </c>
      <c r="C9" s="183" t="s">
        <v>96</v>
      </c>
      <c r="D9" s="169" t="s">
        <v>97</v>
      </c>
      <c r="E9" s="170">
        <v>149.55000000000001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77.5</v>
      </c>
      <c r="K9" s="172">
        <f>ROUND(E9*J9,2)</f>
        <v>11590.13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3">
        <f>ROUND(E9*P9,2)</f>
        <v>0</v>
      </c>
      <c r="R9" s="157"/>
      <c r="S9" s="157" t="s">
        <v>98</v>
      </c>
      <c r="T9" s="157" t="s">
        <v>98</v>
      </c>
      <c r="U9" s="157">
        <v>0.20899999999999999</v>
      </c>
      <c r="V9" s="157">
        <f>ROUND(E9*U9,2)</f>
        <v>31.26</v>
      </c>
      <c r="W9" s="157"/>
      <c r="X9" s="157" t="s">
        <v>99</v>
      </c>
      <c r="Y9" s="148"/>
      <c r="Z9" s="148"/>
      <c r="AA9" s="148"/>
      <c r="AB9" s="148"/>
      <c r="AC9" s="148"/>
      <c r="AD9" s="148"/>
      <c r="AE9" s="148"/>
      <c r="AF9" s="148"/>
      <c r="AG9" s="148" t="s">
        <v>100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55"/>
      <c r="B10" s="156"/>
      <c r="C10" s="184" t="s">
        <v>101</v>
      </c>
      <c r="D10" s="158"/>
      <c r="E10" s="159">
        <v>149.55000000000001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67">
        <v>2</v>
      </c>
      <c r="B11" s="168" t="s">
        <v>103</v>
      </c>
      <c r="C11" s="183" t="s">
        <v>104</v>
      </c>
      <c r="D11" s="169" t="s">
        <v>105</v>
      </c>
      <c r="E11" s="170">
        <v>58</v>
      </c>
      <c r="F11" s="171"/>
      <c r="G11" s="172">
        <f>ROUND(E11*F11,2)</f>
        <v>0</v>
      </c>
      <c r="H11" s="171">
        <v>0</v>
      </c>
      <c r="I11" s="172">
        <f>ROUND(E11*H11,2)</f>
        <v>0</v>
      </c>
      <c r="J11" s="171">
        <v>85.8</v>
      </c>
      <c r="K11" s="172">
        <f>ROUND(E11*J11,2)</f>
        <v>4976.3999999999996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0.27</v>
      </c>
      <c r="Q11" s="173">
        <f>ROUND(E11*P11,2)</f>
        <v>15.66</v>
      </c>
      <c r="R11" s="157"/>
      <c r="S11" s="157" t="s">
        <v>98</v>
      </c>
      <c r="T11" s="157" t="s">
        <v>98</v>
      </c>
      <c r="U11" s="157">
        <v>0.12</v>
      </c>
      <c r="V11" s="157">
        <f>ROUND(E11*U11,2)</f>
        <v>6.96</v>
      </c>
      <c r="W11" s="157"/>
      <c r="X11" s="157" t="s">
        <v>99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55"/>
      <c r="B12" s="156"/>
      <c r="C12" s="184" t="s">
        <v>106</v>
      </c>
      <c r="D12" s="158"/>
      <c r="E12" s="159">
        <v>29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184" t="s">
        <v>107</v>
      </c>
      <c r="D13" s="158"/>
      <c r="E13" s="159">
        <v>29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102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67">
        <v>3</v>
      </c>
      <c r="B14" s="168" t="s">
        <v>108</v>
      </c>
      <c r="C14" s="183" t="s">
        <v>109</v>
      </c>
      <c r="D14" s="169" t="s">
        <v>110</v>
      </c>
      <c r="E14" s="170">
        <v>74.775000000000006</v>
      </c>
      <c r="F14" s="171"/>
      <c r="G14" s="172">
        <f>ROUND(E14*F14,2)</f>
        <v>0</v>
      </c>
      <c r="H14" s="171">
        <v>0</v>
      </c>
      <c r="I14" s="172">
        <f>ROUND(E14*H14,2)</f>
        <v>0</v>
      </c>
      <c r="J14" s="171">
        <v>188</v>
      </c>
      <c r="K14" s="172">
        <f>ROUND(E14*J14,2)</f>
        <v>14057.7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</v>
      </c>
      <c r="Q14" s="173">
        <f>ROUND(E14*P14,2)</f>
        <v>0</v>
      </c>
      <c r="R14" s="157"/>
      <c r="S14" s="157" t="s">
        <v>98</v>
      </c>
      <c r="T14" s="157" t="s">
        <v>98</v>
      </c>
      <c r="U14" s="157">
        <v>0.36799999999999999</v>
      </c>
      <c r="V14" s="157">
        <f>ROUND(E14*U14,2)</f>
        <v>27.52</v>
      </c>
      <c r="W14" s="157"/>
      <c r="X14" s="157" t="s">
        <v>99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184" t="s">
        <v>111</v>
      </c>
      <c r="D15" s="158"/>
      <c r="E15" s="159">
        <v>74.775000000000006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0.399999999999999" outlineLevel="1" x14ac:dyDescent="0.25">
      <c r="A16" s="174">
        <v>4</v>
      </c>
      <c r="B16" s="175" t="s">
        <v>112</v>
      </c>
      <c r="C16" s="185" t="s">
        <v>113</v>
      </c>
      <c r="D16" s="176" t="s">
        <v>110</v>
      </c>
      <c r="E16" s="177">
        <v>74.775000000000006</v>
      </c>
      <c r="F16" s="178"/>
      <c r="G16" s="179">
        <f>ROUND(E16*F16,2)</f>
        <v>0</v>
      </c>
      <c r="H16" s="178">
        <v>0</v>
      </c>
      <c r="I16" s="179">
        <f>ROUND(E16*H16,2)</f>
        <v>0</v>
      </c>
      <c r="J16" s="178">
        <v>262.5</v>
      </c>
      <c r="K16" s="179">
        <f>ROUND(E16*J16,2)</f>
        <v>19628.439999999999</v>
      </c>
      <c r="L16" s="179">
        <v>21</v>
      </c>
      <c r="M16" s="179">
        <f>G16*(1+L16/100)</f>
        <v>0</v>
      </c>
      <c r="N16" s="179">
        <v>0</v>
      </c>
      <c r="O16" s="179">
        <f>ROUND(E16*N16,2)</f>
        <v>0</v>
      </c>
      <c r="P16" s="179">
        <v>0</v>
      </c>
      <c r="Q16" s="180">
        <f>ROUND(E16*P16,2)</f>
        <v>0</v>
      </c>
      <c r="R16" s="157"/>
      <c r="S16" s="157" t="s">
        <v>98</v>
      </c>
      <c r="T16" s="157" t="s">
        <v>98</v>
      </c>
      <c r="U16" s="157">
        <v>1.0999999999999999E-2</v>
      </c>
      <c r="V16" s="157">
        <f>ROUND(E16*U16,2)</f>
        <v>0.82</v>
      </c>
      <c r="W16" s="157"/>
      <c r="X16" s="157" t="s">
        <v>99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74">
        <v>5</v>
      </c>
      <c r="B17" s="175" t="s">
        <v>114</v>
      </c>
      <c r="C17" s="185" t="s">
        <v>115</v>
      </c>
      <c r="D17" s="176" t="s">
        <v>110</v>
      </c>
      <c r="E17" s="177">
        <v>74.775000000000006</v>
      </c>
      <c r="F17" s="178"/>
      <c r="G17" s="179">
        <f>ROUND(E17*F17,2)</f>
        <v>0</v>
      </c>
      <c r="H17" s="178">
        <v>0</v>
      </c>
      <c r="I17" s="179">
        <f>ROUND(E17*H17,2)</f>
        <v>0</v>
      </c>
      <c r="J17" s="178">
        <v>277.5</v>
      </c>
      <c r="K17" s="179">
        <f>ROUND(E17*J17,2)</f>
        <v>20750.060000000001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80">
        <f>ROUND(E17*P17,2)</f>
        <v>0</v>
      </c>
      <c r="R17" s="157"/>
      <c r="S17" s="157" t="s">
        <v>98</v>
      </c>
      <c r="T17" s="157" t="s">
        <v>98</v>
      </c>
      <c r="U17" s="157">
        <v>0</v>
      </c>
      <c r="V17" s="157">
        <f>ROUND(E17*U17,2)</f>
        <v>0</v>
      </c>
      <c r="W17" s="157"/>
      <c r="X17" s="157" t="s">
        <v>99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74">
        <v>6</v>
      </c>
      <c r="B18" s="175" t="s">
        <v>117</v>
      </c>
      <c r="C18" s="185" t="s">
        <v>118</v>
      </c>
      <c r="D18" s="176" t="s">
        <v>97</v>
      </c>
      <c r="E18" s="177">
        <v>149.55000000000001</v>
      </c>
      <c r="F18" s="178"/>
      <c r="G18" s="179">
        <f>ROUND(E18*F18,2)</f>
        <v>0</v>
      </c>
      <c r="H18" s="178">
        <v>0</v>
      </c>
      <c r="I18" s="179">
        <f>ROUND(E18*H18,2)</f>
        <v>0</v>
      </c>
      <c r="J18" s="178">
        <v>13.2</v>
      </c>
      <c r="K18" s="179">
        <f>ROUND(E18*J18,2)</f>
        <v>1974.06</v>
      </c>
      <c r="L18" s="179">
        <v>21</v>
      </c>
      <c r="M18" s="179">
        <f>G18*(1+L18/100)</f>
        <v>0</v>
      </c>
      <c r="N18" s="179">
        <v>0</v>
      </c>
      <c r="O18" s="179">
        <f>ROUND(E18*N18,2)</f>
        <v>0</v>
      </c>
      <c r="P18" s="179">
        <v>0</v>
      </c>
      <c r="Q18" s="180">
        <f>ROUND(E18*P18,2)</f>
        <v>0</v>
      </c>
      <c r="R18" s="157"/>
      <c r="S18" s="157" t="s">
        <v>98</v>
      </c>
      <c r="T18" s="157" t="s">
        <v>98</v>
      </c>
      <c r="U18" s="157">
        <v>1.7999999999999999E-2</v>
      </c>
      <c r="V18" s="157">
        <f>ROUND(E18*U18,2)</f>
        <v>2.69</v>
      </c>
      <c r="W18" s="157"/>
      <c r="X18" s="157" t="s">
        <v>99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67">
        <v>7</v>
      </c>
      <c r="B19" s="168" t="s">
        <v>119</v>
      </c>
      <c r="C19" s="183" t="s">
        <v>120</v>
      </c>
      <c r="D19" s="169" t="s">
        <v>97</v>
      </c>
      <c r="E19" s="170">
        <v>40</v>
      </c>
      <c r="F19" s="171"/>
      <c r="G19" s="172">
        <f>ROUND(E19*F19,2)</f>
        <v>0</v>
      </c>
      <c r="H19" s="171">
        <v>5.47</v>
      </c>
      <c r="I19" s="172">
        <f>ROUND(E19*H19,2)</f>
        <v>218.8</v>
      </c>
      <c r="J19" s="171">
        <v>115.53</v>
      </c>
      <c r="K19" s="172">
        <f>ROUND(E19*J19,2)</f>
        <v>4621.2</v>
      </c>
      <c r="L19" s="172">
        <v>21</v>
      </c>
      <c r="M19" s="172">
        <f>G19*(1+L19/100)</f>
        <v>0</v>
      </c>
      <c r="N19" s="172">
        <v>3.0000000000000001E-5</v>
      </c>
      <c r="O19" s="172">
        <f>ROUND(E19*N19,2)</f>
        <v>0</v>
      </c>
      <c r="P19" s="172">
        <v>0</v>
      </c>
      <c r="Q19" s="173">
        <f>ROUND(E19*P19,2)</f>
        <v>0</v>
      </c>
      <c r="R19" s="157"/>
      <c r="S19" s="157" t="s">
        <v>98</v>
      </c>
      <c r="T19" s="157" t="s">
        <v>98</v>
      </c>
      <c r="U19" s="157">
        <v>0.25752000000000003</v>
      </c>
      <c r="V19" s="157">
        <f>ROUND(E19*U19,2)</f>
        <v>10.3</v>
      </c>
      <c r="W19" s="157"/>
      <c r="X19" s="157" t="s">
        <v>121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55"/>
      <c r="B20" s="156"/>
      <c r="C20" s="184" t="s">
        <v>123</v>
      </c>
      <c r="D20" s="158"/>
      <c r="E20" s="159">
        <v>40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102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5">
      <c r="A21" s="161" t="s">
        <v>93</v>
      </c>
      <c r="B21" s="162" t="s">
        <v>57</v>
      </c>
      <c r="C21" s="182" t="s">
        <v>58</v>
      </c>
      <c r="D21" s="163"/>
      <c r="E21" s="164"/>
      <c r="F21" s="165"/>
      <c r="G21" s="165">
        <f>SUMIF(AG22:AG48,"&lt;&gt;NOR",G22:G48)</f>
        <v>0</v>
      </c>
      <c r="H21" s="165"/>
      <c r="I21" s="165">
        <f>SUM(I22:I48)</f>
        <v>119444.14000000001</v>
      </c>
      <c r="J21" s="165"/>
      <c r="K21" s="165">
        <f>SUM(K22:K48)</f>
        <v>51910.76</v>
      </c>
      <c r="L21" s="165"/>
      <c r="M21" s="165">
        <f>SUM(M22:M48)</f>
        <v>0</v>
      </c>
      <c r="N21" s="165"/>
      <c r="O21" s="165">
        <f>SUM(O22:O48)</f>
        <v>169.91</v>
      </c>
      <c r="P21" s="165"/>
      <c r="Q21" s="166">
        <f>SUM(Q22:Q48)</f>
        <v>0</v>
      </c>
      <c r="R21" s="160"/>
      <c r="S21" s="160"/>
      <c r="T21" s="160"/>
      <c r="U21" s="160"/>
      <c r="V21" s="160">
        <f>SUM(V22:V48)</f>
        <v>94.480000000000018</v>
      </c>
      <c r="W21" s="160"/>
      <c r="X21" s="160"/>
      <c r="AG21" t="s">
        <v>94</v>
      </c>
    </row>
    <row r="22" spans="1:60" outlineLevel="1" x14ac:dyDescent="0.25">
      <c r="A22" s="167">
        <v>8</v>
      </c>
      <c r="B22" s="168" t="s">
        <v>124</v>
      </c>
      <c r="C22" s="183" t="s">
        <v>125</v>
      </c>
      <c r="D22" s="169" t="s">
        <v>97</v>
      </c>
      <c r="E22" s="170">
        <v>136</v>
      </c>
      <c r="F22" s="171"/>
      <c r="G22" s="172">
        <f>ROUND(E22*F22,2)</f>
        <v>0</v>
      </c>
      <c r="H22" s="171">
        <v>37.659999999999997</v>
      </c>
      <c r="I22" s="172">
        <f>ROUND(E22*H22,2)</f>
        <v>5121.76</v>
      </c>
      <c r="J22" s="171">
        <v>23.04</v>
      </c>
      <c r="K22" s="172">
        <f>ROUND(E22*J22,2)</f>
        <v>3133.44</v>
      </c>
      <c r="L22" s="172">
        <v>21</v>
      </c>
      <c r="M22" s="172">
        <f>G22*(1+L22/100)</f>
        <v>0</v>
      </c>
      <c r="N22" s="172">
        <v>0.1008</v>
      </c>
      <c r="O22" s="172">
        <f>ROUND(E22*N22,2)</f>
        <v>13.71</v>
      </c>
      <c r="P22" s="172">
        <v>0</v>
      </c>
      <c r="Q22" s="173">
        <f>ROUND(E22*P22,2)</f>
        <v>0</v>
      </c>
      <c r="R22" s="157"/>
      <c r="S22" s="157" t="s">
        <v>98</v>
      </c>
      <c r="T22" s="157" t="s">
        <v>98</v>
      </c>
      <c r="U22" s="157">
        <v>0.03</v>
      </c>
      <c r="V22" s="157">
        <f>ROUND(E22*U22,2)</f>
        <v>4.08</v>
      </c>
      <c r="W22" s="157"/>
      <c r="X22" s="157" t="s">
        <v>99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55"/>
      <c r="B23" s="156"/>
      <c r="C23" s="184" t="s">
        <v>126</v>
      </c>
      <c r="D23" s="158"/>
      <c r="E23" s="159">
        <v>52.5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102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184" t="s">
        <v>127</v>
      </c>
      <c r="D24" s="158"/>
      <c r="E24" s="159">
        <v>9.57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55"/>
      <c r="B25" s="156"/>
      <c r="C25" s="184" t="s">
        <v>128</v>
      </c>
      <c r="D25" s="158"/>
      <c r="E25" s="159">
        <v>40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102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184" t="s">
        <v>129</v>
      </c>
      <c r="D26" s="158"/>
      <c r="E26" s="159">
        <v>33.93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67">
        <v>9</v>
      </c>
      <c r="B27" s="168" t="s">
        <v>130</v>
      </c>
      <c r="C27" s="183" t="s">
        <v>131</v>
      </c>
      <c r="D27" s="169" t="s">
        <v>97</v>
      </c>
      <c r="E27" s="170">
        <v>136</v>
      </c>
      <c r="F27" s="171"/>
      <c r="G27" s="172">
        <f>ROUND(E27*F27,2)</f>
        <v>0</v>
      </c>
      <c r="H27" s="171">
        <v>152.59</v>
      </c>
      <c r="I27" s="172">
        <f>ROUND(E27*H27,2)</f>
        <v>20752.240000000002</v>
      </c>
      <c r="J27" s="171">
        <v>25.91</v>
      </c>
      <c r="K27" s="172">
        <f>ROUND(E27*J27,2)</f>
        <v>3523.76</v>
      </c>
      <c r="L27" s="172">
        <v>21</v>
      </c>
      <c r="M27" s="172">
        <f>G27*(1+L27/100)</f>
        <v>0</v>
      </c>
      <c r="N27" s="172">
        <v>0.378</v>
      </c>
      <c r="O27" s="172">
        <f>ROUND(E27*N27,2)</f>
        <v>51.41</v>
      </c>
      <c r="P27" s="172">
        <v>0</v>
      </c>
      <c r="Q27" s="173">
        <f>ROUND(E27*P27,2)</f>
        <v>0</v>
      </c>
      <c r="R27" s="157"/>
      <c r="S27" s="157" t="s">
        <v>98</v>
      </c>
      <c r="T27" s="157" t="s">
        <v>98</v>
      </c>
      <c r="U27" s="157">
        <v>0.03</v>
      </c>
      <c r="V27" s="157">
        <f>ROUND(E27*U27,2)</f>
        <v>4.08</v>
      </c>
      <c r="W27" s="157"/>
      <c r="X27" s="157" t="s">
        <v>99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184" t="s">
        <v>126</v>
      </c>
      <c r="D28" s="158"/>
      <c r="E28" s="159">
        <v>52.5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184" t="s">
        <v>127</v>
      </c>
      <c r="D29" s="158"/>
      <c r="E29" s="159">
        <v>9.57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102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55"/>
      <c r="B30" s="156"/>
      <c r="C30" s="184" t="s">
        <v>128</v>
      </c>
      <c r="D30" s="158"/>
      <c r="E30" s="159">
        <v>40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102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55"/>
      <c r="B31" s="156"/>
      <c r="C31" s="184" t="s">
        <v>129</v>
      </c>
      <c r="D31" s="158"/>
      <c r="E31" s="159">
        <v>33.93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67">
        <v>10</v>
      </c>
      <c r="B32" s="168" t="s">
        <v>132</v>
      </c>
      <c r="C32" s="183" t="s">
        <v>133</v>
      </c>
      <c r="D32" s="169" t="s">
        <v>97</v>
      </c>
      <c r="E32" s="170">
        <v>158.57499999999999</v>
      </c>
      <c r="F32" s="171"/>
      <c r="G32" s="172">
        <f>ROUND(E32*F32,2)</f>
        <v>0</v>
      </c>
      <c r="H32" s="171">
        <v>178.02</v>
      </c>
      <c r="I32" s="172">
        <f>ROUND(E32*H32,2)</f>
        <v>28229.52</v>
      </c>
      <c r="J32" s="171">
        <v>29.98</v>
      </c>
      <c r="K32" s="172">
        <f>ROUND(E32*J32,2)</f>
        <v>4754.08</v>
      </c>
      <c r="L32" s="172">
        <v>21</v>
      </c>
      <c r="M32" s="172">
        <f>G32*(1+L32/100)</f>
        <v>0</v>
      </c>
      <c r="N32" s="172">
        <v>0.441</v>
      </c>
      <c r="O32" s="172">
        <f>ROUND(E32*N32,2)</f>
        <v>69.930000000000007</v>
      </c>
      <c r="P32" s="172">
        <v>0</v>
      </c>
      <c r="Q32" s="173">
        <f>ROUND(E32*P32,2)</f>
        <v>0</v>
      </c>
      <c r="R32" s="157"/>
      <c r="S32" s="157" t="s">
        <v>98</v>
      </c>
      <c r="T32" s="157" t="s">
        <v>98</v>
      </c>
      <c r="U32" s="157">
        <v>0.03</v>
      </c>
      <c r="V32" s="157">
        <f>ROUND(E32*U32,2)</f>
        <v>4.76</v>
      </c>
      <c r="W32" s="157"/>
      <c r="X32" s="157" t="s">
        <v>99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55"/>
      <c r="B33" s="156"/>
      <c r="C33" s="184" t="s">
        <v>134</v>
      </c>
      <c r="D33" s="158"/>
      <c r="E33" s="159">
        <v>136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102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184" t="s">
        <v>135</v>
      </c>
      <c r="D34" s="158"/>
      <c r="E34" s="159">
        <v>22.574999999999999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102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67">
        <v>11</v>
      </c>
      <c r="B35" s="168" t="s">
        <v>136</v>
      </c>
      <c r="C35" s="183" t="s">
        <v>137</v>
      </c>
      <c r="D35" s="169" t="s">
        <v>97</v>
      </c>
      <c r="E35" s="170">
        <v>8</v>
      </c>
      <c r="F35" s="171"/>
      <c r="G35" s="172">
        <f>ROUND(E35*F35,2)</f>
        <v>0</v>
      </c>
      <c r="H35" s="171">
        <v>0</v>
      </c>
      <c r="I35" s="172">
        <f>ROUND(E35*H35,2)</f>
        <v>0</v>
      </c>
      <c r="J35" s="171">
        <v>29</v>
      </c>
      <c r="K35" s="172">
        <f>ROUND(E35*J35,2)</f>
        <v>232</v>
      </c>
      <c r="L35" s="172">
        <v>21</v>
      </c>
      <c r="M35" s="172">
        <f>G35*(1+L35/100)</f>
        <v>0</v>
      </c>
      <c r="N35" s="172">
        <v>0</v>
      </c>
      <c r="O35" s="172">
        <f>ROUND(E35*N35,2)</f>
        <v>0</v>
      </c>
      <c r="P35" s="172">
        <v>0</v>
      </c>
      <c r="Q35" s="173">
        <f>ROUND(E35*P35,2)</f>
        <v>0</v>
      </c>
      <c r="R35" s="157"/>
      <c r="S35" s="157" t="s">
        <v>98</v>
      </c>
      <c r="T35" s="157" t="s">
        <v>98</v>
      </c>
      <c r="U35" s="157">
        <v>0.06</v>
      </c>
      <c r="V35" s="157">
        <f>ROUND(E35*U35,2)</f>
        <v>0.48</v>
      </c>
      <c r="W35" s="157"/>
      <c r="X35" s="157" t="s">
        <v>99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55"/>
      <c r="B36" s="156"/>
      <c r="C36" s="184" t="s">
        <v>138</v>
      </c>
      <c r="D36" s="158"/>
      <c r="E36" s="159">
        <v>8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102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67">
        <v>12</v>
      </c>
      <c r="B37" s="168" t="s">
        <v>139</v>
      </c>
      <c r="C37" s="183" t="s">
        <v>140</v>
      </c>
      <c r="D37" s="169" t="s">
        <v>97</v>
      </c>
      <c r="E37" s="170">
        <v>136</v>
      </c>
      <c r="F37" s="171"/>
      <c r="G37" s="172">
        <f>ROUND(E37*F37,2)</f>
        <v>0</v>
      </c>
      <c r="H37" s="171">
        <v>39.409999999999997</v>
      </c>
      <c r="I37" s="172">
        <f>ROUND(E37*H37,2)</f>
        <v>5359.76</v>
      </c>
      <c r="J37" s="171">
        <v>234.59</v>
      </c>
      <c r="K37" s="172">
        <f>ROUND(E37*J37,2)</f>
        <v>31904.240000000002</v>
      </c>
      <c r="L37" s="172">
        <v>21</v>
      </c>
      <c r="M37" s="172">
        <f>G37*(1+L37/100)</f>
        <v>0</v>
      </c>
      <c r="N37" s="172">
        <v>7.3899999999999993E-2</v>
      </c>
      <c r="O37" s="172">
        <f>ROUND(E37*N37,2)</f>
        <v>10.050000000000001</v>
      </c>
      <c r="P37" s="172">
        <v>0</v>
      </c>
      <c r="Q37" s="173">
        <f>ROUND(E37*P37,2)</f>
        <v>0</v>
      </c>
      <c r="R37" s="157"/>
      <c r="S37" s="157" t="s">
        <v>98</v>
      </c>
      <c r="T37" s="157" t="s">
        <v>98</v>
      </c>
      <c r="U37" s="157">
        <v>0.47799999999999998</v>
      </c>
      <c r="V37" s="157">
        <f>ROUND(E37*U37,2)</f>
        <v>65.010000000000005</v>
      </c>
      <c r="W37" s="157"/>
      <c r="X37" s="157" t="s">
        <v>99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55"/>
      <c r="B38" s="156"/>
      <c r="C38" s="184" t="s">
        <v>126</v>
      </c>
      <c r="D38" s="158"/>
      <c r="E38" s="159">
        <v>52.5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102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55"/>
      <c r="B39" s="156"/>
      <c r="C39" s="184" t="s">
        <v>127</v>
      </c>
      <c r="D39" s="158"/>
      <c r="E39" s="159">
        <v>9.57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102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55"/>
      <c r="B40" s="156"/>
      <c r="C40" s="184" t="s">
        <v>128</v>
      </c>
      <c r="D40" s="158"/>
      <c r="E40" s="159">
        <v>40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102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184" t="s">
        <v>129</v>
      </c>
      <c r="D41" s="158"/>
      <c r="E41" s="159">
        <v>33.93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67">
        <v>13</v>
      </c>
      <c r="B42" s="168" t="s">
        <v>141</v>
      </c>
      <c r="C42" s="183" t="s">
        <v>142</v>
      </c>
      <c r="D42" s="169" t="s">
        <v>97</v>
      </c>
      <c r="E42" s="170">
        <v>134.4</v>
      </c>
      <c r="F42" s="171"/>
      <c r="G42" s="172">
        <f>ROUND(E42*F42,2)</f>
        <v>0</v>
      </c>
      <c r="H42" s="171">
        <v>398</v>
      </c>
      <c r="I42" s="172">
        <f>ROUND(E42*H42,2)</f>
        <v>53491.199999999997</v>
      </c>
      <c r="J42" s="171">
        <v>0</v>
      </c>
      <c r="K42" s="172">
        <f>ROUND(E42*J42,2)</f>
        <v>0</v>
      </c>
      <c r="L42" s="172">
        <v>21</v>
      </c>
      <c r="M42" s="172">
        <f>G42*(1+L42/100)</f>
        <v>0</v>
      </c>
      <c r="N42" s="172">
        <v>0.17280000000000001</v>
      </c>
      <c r="O42" s="172">
        <f>ROUND(E42*N42,2)</f>
        <v>23.22</v>
      </c>
      <c r="P42" s="172">
        <v>0</v>
      </c>
      <c r="Q42" s="173">
        <f>ROUND(E42*P42,2)</f>
        <v>0</v>
      </c>
      <c r="R42" s="157" t="s">
        <v>143</v>
      </c>
      <c r="S42" s="157" t="s">
        <v>98</v>
      </c>
      <c r="T42" s="157" t="s">
        <v>98</v>
      </c>
      <c r="U42" s="157">
        <v>0</v>
      </c>
      <c r="V42" s="157">
        <f>ROUND(E42*U42,2)</f>
        <v>0</v>
      </c>
      <c r="W42" s="157"/>
      <c r="X42" s="157" t="s">
        <v>144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145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55"/>
      <c r="B43" s="156"/>
      <c r="C43" s="184" t="s">
        <v>146</v>
      </c>
      <c r="D43" s="158"/>
      <c r="E43" s="159">
        <v>134.4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102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.399999999999999" outlineLevel="1" x14ac:dyDescent="0.25">
      <c r="A44" s="167">
        <v>14</v>
      </c>
      <c r="B44" s="168" t="s">
        <v>147</v>
      </c>
      <c r="C44" s="183" t="s">
        <v>148</v>
      </c>
      <c r="D44" s="169" t="s">
        <v>97</v>
      </c>
      <c r="E44" s="170">
        <v>8.4</v>
      </c>
      <c r="F44" s="171"/>
      <c r="G44" s="172">
        <f>ROUND(E44*F44,2)</f>
        <v>0</v>
      </c>
      <c r="H44" s="171">
        <v>540</v>
      </c>
      <c r="I44" s="172">
        <f>ROUND(E44*H44,2)</f>
        <v>4536</v>
      </c>
      <c r="J44" s="171">
        <v>0</v>
      </c>
      <c r="K44" s="172">
        <f>ROUND(E44*J44,2)</f>
        <v>0</v>
      </c>
      <c r="L44" s="172">
        <v>21</v>
      </c>
      <c r="M44" s="172">
        <f>G44*(1+L44/100)</f>
        <v>0</v>
      </c>
      <c r="N44" s="172">
        <v>0.17599999999999999</v>
      </c>
      <c r="O44" s="172">
        <f>ROUND(E44*N44,2)</f>
        <v>1.48</v>
      </c>
      <c r="P44" s="172">
        <v>0</v>
      </c>
      <c r="Q44" s="173">
        <f>ROUND(E44*P44,2)</f>
        <v>0</v>
      </c>
      <c r="R44" s="157" t="s">
        <v>143</v>
      </c>
      <c r="S44" s="157" t="s">
        <v>98</v>
      </c>
      <c r="T44" s="157" t="s">
        <v>98</v>
      </c>
      <c r="U44" s="157">
        <v>0</v>
      </c>
      <c r="V44" s="157">
        <f>ROUND(E44*U44,2)</f>
        <v>0</v>
      </c>
      <c r="W44" s="157"/>
      <c r="X44" s="157" t="s">
        <v>144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149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184" t="s">
        <v>150</v>
      </c>
      <c r="D45" s="158"/>
      <c r="E45" s="159">
        <v>8.4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102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67">
        <v>15</v>
      </c>
      <c r="B46" s="168" t="s">
        <v>151</v>
      </c>
      <c r="C46" s="183" t="s">
        <v>152</v>
      </c>
      <c r="D46" s="169" t="s">
        <v>105</v>
      </c>
      <c r="E46" s="170">
        <v>34</v>
      </c>
      <c r="F46" s="171"/>
      <c r="G46" s="172">
        <f>ROUND(E46*F46,2)</f>
        <v>0</v>
      </c>
      <c r="H46" s="171">
        <v>14.37</v>
      </c>
      <c r="I46" s="172">
        <f>ROUND(E46*H46,2)</f>
        <v>488.58</v>
      </c>
      <c r="J46" s="171">
        <v>230.13</v>
      </c>
      <c r="K46" s="172">
        <f>ROUND(E46*J46,2)</f>
        <v>7824.42</v>
      </c>
      <c r="L46" s="172">
        <v>21</v>
      </c>
      <c r="M46" s="172">
        <f>G46*(1+L46/100)</f>
        <v>0</v>
      </c>
      <c r="N46" s="172">
        <v>3.6000000000000002E-4</v>
      </c>
      <c r="O46" s="172">
        <f>ROUND(E46*N46,2)</f>
        <v>0.01</v>
      </c>
      <c r="P46" s="172">
        <v>0</v>
      </c>
      <c r="Q46" s="173">
        <f>ROUND(E46*P46,2)</f>
        <v>0</v>
      </c>
      <c r="R46" s="157"/>
      <c r="S46" s="157" t="s">
        <v>98</v>
      </c>
      <c r="T46" s="157" t="s">
        <v>98</v>
      </c>
      <c r="U46" s="157">
        <v>0.43</v>
      </c>
      <c r="V46" s="157">
        <f>ROUND(E46*U46,2)</f>
        <v>14.62</v>
      </c>
      <c r="W46" s="157"/>
      <c r="X46" s="157" t="s">
        <v>99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116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55"/>
      <c r="B47" s="156"/>
      <c r="C47" s="184" t="s">
        <v>153</v>
      </c>
      <c r="D47" s="158"/>
      <c r="E47" s="159">
        <v>34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102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0.399999999999999" outlineLevel="1" x14ac:dyDescent="0.25">
      <c r="A48" s="174">
        <v>16</v>
      </c>
      <c r="B48" s="175" t="s">
        <v>154</v>
      </c>
      <c r="C48" s="185" t="s">
        <v>155</v>
      </c>
      <c r="D48" s="176" t="s">
        <v>105</v>
      </c>
      <c r="E48" s="177">
        <v>29</v>
      </c>
      <c r="F48" s="178"/>
      <c r="G48" s="179">
        <f>ROUND(E48*F48,2)</f>
        <v>0</v>
      </c>
      <c r="H48" s="178">
        <v>50.52</v>
      </c>
      <c r="I48" s="179">
        <f>ROUND(E48*H48,2)</f>
        <v>1465.08</v>
      </c>
      <c r="J48" s="178">
        <v>18.579999999999998</v>
      </c>
      <c r="K48" s="179">
        <f>ROUND(E48*J48,2)</f>
        <v>538.82000000000005</v>
      </c>
      <c r="L48" s="179">
        <v>21</v>
      </c>
      <c r="M48" s="179">
        <f>G48*(1+L48/100)</f>
        <v>0</v>
      </c>
      <c r="N48" s="179">
        <v>3.5999999999999999E-3</v>
      </c>
      <c r="O48" s="179">
        <f>ROUND(E48*N48,2)</f>
        <v>0.1</v>
      </c>
      <c r="P48" s="179">
        <v>0</v>
      </c>
      <c r="Q48" s="180">
        <f>ROUND(E48*P48,2)</f>
        <v>0</v>
      </c>
      <c r="R48" s="157"/>
      <c r="S48" s="157" t="s">
        <v>98</v>
      </c>
      <c r="T48" s="157" t="s">
        <v>98</v>
      </c>
      <c r="U48" s="157">
        <v>0.05</v>
      </c>
      <c r="V48" s="157">
        <f>ROUND(E48*U48,2)</f>
        <v>1.45</v>
      </c>
      <c r="W48" s="157"/>
      <c r="X48" s="157" t="s">
        <v>99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5">
      <c r="A49" s="161" t="s">
        <v>93</v>
      </c>
      <c r="B49" s="162" t="s">
        <v>59</v>
      </c>
      <c r="C49" s="182" t="s">
        <v>60</v>
      </c>
      <c r="D49" s="163"/>
      <c r="E49" s="164"/>
      <c r="F49" s="165"/>
      <c r="G49" s="165">
        <f>SUMIF(AG50:AG62,"&lt;&gt;NOR",G50:G62)</f>
        <v>0</v>
      </c>
      <c r="H49" s="165"/>
      <c r="I49" s="165">
        <f>SUM(I50:I62)</f>
        <v>45926.89</v>
      </c>
      <c r="J49" s="165"/>
      <c r="K49" s="165">
        <f>SUM(K50:K62)</f>
        <v>18007.739999999998</v>
      </c>
      <c r="L49" s="165"/>
      <c r="M49" s="165">
        <f>SUM(M50:M62)</f>
        <v>0</v>
      </c>
      <c r="N49" s="165"/>
      <c r="O49" s="165">
        <f>SUM(O50:O62)</f>
        <v>38.5</v>
      </c>
      <c r="P49" s="165"/>
      <c r="Q49" s="166">
        <f>SUM(Q50:Q62)</f>
        <v>0</v>
      </c>
      <c r="R49" s="160"/>
      <c r="S49" s="160"/>
      <c r="T49" s="160"/>
      <c r="U49" s="160"/>
      <c r="V49" s="160">
        <f>SUM(V50:V62)</f>
        <v>38.839999999999996</v>
      </c>
      <c r="W49" s="160"/>
      <c r="X49" s="160"/>
      <c r="AG49" t="s">
        <v>94</v>
      </c>
    </row>
    <row r="50" spans="1:60" outlineLevel="1" x14ac:dyDescent="0.25">
      <c r="A50" s="167">
        <v>17</v>
      </c>
      <c r="B50" s="168" t="s">
        <v>156</v>
      </c>
      <c r="C50" s="183" t="s">
        <v>157</v>
      </c>
      <c r="D50" s="169" t="s">
        <v>105</v>
      </c>
      <c r="E50" s="170">
        <v>77.7</v>
      </c>
      <c r="F50" s="171"/>
      <c r="G50" s="172">
        <f>ROUND(E50*F50,2)</f>
        <v>0</v>
      </c>
      <c r="H50" s="171">
        <v>165.67</v>
      </c>
      <c r="I50" s="172">
        <f>ROUND(E50*H50,2)</f>
        <v>12872.56</v>
      </c>
      <c r="J50" s="171">
        <v>126.33</v>
      </c>
      <c r="K50" s="172">
        <f>ROUND(E50*J50,2)</f>
        <v>9815.84</v>
      </c>
      <c r="L50" s="172">
        <v>21</v>
      </c>
      <c r="M50" s="172">
        <f>G50*(1+L50/100)</f>
        <v>0</v>
      </c>
      <c r="N50" s="172">
        <v>0.188</v>
      </c>
      <c r="O50" s="172">
        <f>ROUND(E50*N50,2)</f>
        <v>14.61</v>
      </c>
      <c r="P50" s="172">
        <v>0</v>
      </c>
      <c r="Q50" s="173">
        <f>ROUND(E50*P50,2)</f>
        <v>0</v>
      </c>
      <c r="R50" s="157"/>
      <c r="S50" s="157" t="s">
        <v>98</v>
      </c>
      <c r="T50" s="157" t="s">
        <v>98</v>
      </c>
      <c r="U50" s="157">
        <v>0.27200000000000002</v>
      </c>
      <c r="V50" s="157">
        <f>ROUND(E50*U50,2)</f>
        <v>21.13</v>
      </c>
      <c r="W50" s="157"/>
      <c r="X50" s="157" t="s">
        <v>99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/>
      <c r="B51" s="156"/>
      <c r="C51" s="184" t="s">
        <v>158</v>
      </c>
      <c r="D51" s="158"/>
      <c r="E51" s="159">
        <v>77.7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102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67">
        <v>18</v>
      </c>
      <c r="B52" s="168" t="s">
        <v>159</v>
      </c>
      <c r="C52" s="183" t="s">
        <v>160</v>
      </c>
      <c r="D52" s="169" t="s">
        <v>161</v>
      </c>
      <c r="E52" s="170">
        <v>30.45</v>
      </c>
      <c r="F52" s="171"/>
      <c r="G52" s="172">
        <f>ROUND(E52*F52,2)</f>
        <v>0</v>
      </c>
      <c r="H52" s="171">
        <v>170</v>
      </c>
      <c r="I52" s="172">
        <f>ROUND(E52*H52,2)</f>
        <v>5176.5</v>
      </c>
      <c r="J52" s="171">
        <v>0</v>
      </c>
      <c r="K52" s="172">
        <f>ROUND(E52*J52,2)</f>
        <v>0</v>
      </c>
      <c r="L52" s="172">
        <v>21</v>
      </c>
      <c r="M52" s="172">
        <f>G52*(1+L52/100)</f>
        <v>0</v>
      </c>
      <c r="N52" s="172">
        <v>8.1970000000000001E-2</v>
      </c>
      <c r="O52" s="172">
        <f>ROUND(E52*N52,2)</f>
        <v>2.5</v>
      </c>
      <c r="P52" s="172">
        <v>0</v>
      </c>
      <c r="Q52" s="173">
        <f>ROUND(E52*P52,2)</f>
        <v>0</v>
      </c>
      <c r="R52" s="157" t="s">
        <v>143</v>
      </c>
      <c r="S52" s="157" t="s">
        <v>98</v>
      </c>
      <c r="T52" s="157" t="s">
        <v>98</v>
      </c>
      <c r="U52" s="157">
        <v>0</v>
      </c>
      <c r="V52" s="157">
        <f>ROUND(E52*U52,2)</f>
        <v>0</v>
      </c>
      <c r="W52" s="157"/>
      <c r="X52" s="157" t="s">
        <v>144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145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55"/>
      <c r="B53" s="156"/>
      <c r="C53" s="184" t="s">
        <v>162</v>
      </c>
      <c r="D53" s="158"/>
      <c r="E53" s="159">
        <v>30.45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102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67">
        <v>19</v>
      </c>
      <c r="B54" s="168" t="s">
        <v>163</v>
      </c>
      <c r="C54" s="183" t="s">
        <v>164</v>
      </c>
      <c r="D54" s="169" t="s">
        <v>161</v>
      </c>
      <c r="E54" s="170">
        <v>51.134999999999998</v>
      </c>
      <c r="F54" s="171"/>
      <c r="G54" s="172">
        <f>ROUND(E54*F54,2)</f>
        <v>0</v>
      </c>
      <c r="H54" s="171">
        <v>126.5</v>
      </c>
      <c r="I54" s="172">
        <f>ROUND(E54*H54,2)</f>
        <v>6468.58</v>
      </c>
      <c r="J54" s="171">
        <v>0</v>
      </c>
      <c r="K54" s="172">
        <f>ROUND(E54*J54,2)</f>
        <v>0</v>
      </c>
      <c r="L54" s="172">
        <v>21</v>
      </c>
      <c r="M54" s="172">
        <f>G54*(1+L54/100)</f>
        <v>0</v>
      </c>
      <c r="N54" s="172">
        <v>4.5999999999999999E-2</v>
      </c>
      <c r="O54" s="172">
        <f>ROUND(E54*N54,2)</f>
        <v>2.35</v>
      </c>
      <c r="P54" s="172">
        <v>0</v>
      </c>
      <c r="Q54" s="173">
        <f>ROUND(E54*P54,2)</f>
        <v>0</v>
      </c>
      <c r="R54" s="157" t="s">
        <v>143</v>
      </c>
      <c r="S54" s="157" t="s">
        <v>98</v>
      </c>
      <c r="T54" s="157" t="s">
        <v>98</v>
      </c>
      <c r="U54" s="157">
        <v>0</v>
      </c>
      <c r="V54" s="157">
        <f>ROUND(E54*U54,2)</f>
        <v>0</v>
      </c>
      <c r="W54" s="157"/>
      <c r="X54" s="157" t="s">
        <v>144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145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55"/>
      <c r="B55" s="156"/>
      <c r="C55" s="184" t="s">
        <v>165</v>
      </c>
      <c r="D55" s="158"/>
      <c r="E55" s="159">
        <v>51.134999999999998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102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74">
        <v>20</v>
      </c>
      <c r="B56" s="175" t="s">
        <v>166</v>
      </c>
      <c r="C56" s="185" t="s">
        <v>167</v>
      </c>
      <c r="D56" s="176" t="s">
        <v>105</v>
      </c>
      <c r="E56" s="177">
        <v>29</v>
      </c>
      <c r="F56" s="178"/>
      <c r="G56" s="179">
        <f>ROUND(E56*F56,2)</f>
        <v>0</v>
      </c>
      <c r="H56" s="178">
        <v>54.72</v>
      </c>
      <c r="I56" s="179">
        <f>ROUND(E56*H56,2)</f>
        <v>1586.88</v>
      </c>
      <c r="J56" s="178">
        <v>119.28</v>
      </c>
      <c r="K56" s="179">
        <f>ROUND(E56*J56,2)</f>
        <v>3459.12</v>
      </c>
      <c r="L56" s="179">
        <v>21</v>
      </c>
      <c r="M56" s="179">
        <f>G56*(1+L56/100)</f>
        <v>0</v>
      </c>
      <c r="N56" s="179">
        <v>5.9049999999999998E-2</v>
      </c>
      <c r="O56" s="179">
        <f>ROUND(E56*N56,2)</f>
        <v>1.71</v>
      </c>
      <c r="P56" s="179">
        <v>0</v>
      </c>
      <c r="Q56" s="180">
        <f>ROUND(E56*P56,2)</f>
        <v>0</v>
      </c>
      <c r="R56" s="157"/>
      <c r="S56" s="157" t="s">
        <v>98</v>
      </c>
      <c r="T56" s="157" t="s">
        <v>98</v>
      </c>
      <c r="U56" s="157">
        <v>0.26</v>
      </c>
      <c r="V56" s="157">
        <f>ROUND(E56*U56,2)</f>
        <v>7.54</v>
      </c>
      <c r="W56" s="157"/>
      <c r="X56" s="157" t="s">
        <v>99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74">
        <v>21</v>
      </c>
      <c r="B57" s="175" t="s">
        <v>168</v>
      </c>
      <c r="C57" s="185" t="s">
        <v>169</v>
      </c>
      <c r="D57" s="176" t="s">
        <v>105</v>
      </c>
      <c r="E57" s="177">
        <v>29</v>
      </c>
      <c r="F57" s="178"/>
      <c r="G57" s="179">
        <f>ROUND(E57*F57,2)</f>
        <v>0</v>
      </c>
      <c r="H57" s="178">
        <v>46.79</v>
      </c>
      <c r="I57" s="179">
        <f>ROUND(E57*H57,2)</f>
        <v>1356.91</v>
      </c>
      <c r="J57" s="178">
        <v>30.51</v>
      </c>
      <c r="K57" s="179">
        <f>ROUND(E57*J57,2)</f>
        <v>884.79</v>
      </c>
      <c r="L57" s="179">
        <v>21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80">
        <f>ROUND(E57*P57,2)</f>
        <v>0</v>
      </c>
      <c r="R57" s="157"/>
      <c r="S57" s="157" t="s">
        <v>98</v>
      </c>
      <c r="T57" s="157" t="s">
        <v>98</v>
      </c>
      <c r="U57" s="157">
        <v>3.6999999999999998E-2</v>
      </c>
      <c r="V57" s="157">
        <f>ROUND(E57*U57,2)</f>
        <v>1.07</v>
      </c>
      <c r="W57" s="157"/>
      <c r="X57" s="157" t="s">
        <v>99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67">
        <v>22</v>
      </c>
      <c r="B58" s="168" t="s">
        <v>170</v>
      </c>
      <c r="C58" s="183" t="s">
        <v>171</v>
      </c>
      <c r="D58" s="169" t="s">
        <v>161</v>
      </c>
      <c r="E58" s="170">
        <v>60.9</v>
      </c>
      <c r="F58" s="171"/>
      <c r="G58" s="172">
        <f>ROUND(E58*F58,2)</f>
        <v>0</v>
      </c>
      <c r="H58" s="171">
        <v>72.7</v>
      </c>
      <c r="I58" s="172">
        <f>ROUND(E58*H58,2)</f>
        <v>4427.43</v>
      </c>
      <c r="J58" s="171">
        <v>0</v>
      </c>
      <c r="K58" s="172">
        <f>ROUND(E58*J58,2)</f>
        <v>0</v>
      </c>
      <c r="L58" s="172">
        <v>21</v>
      </c>
      <c r="M58" s="172">
        <f>G58*(1+L58/100)</f>
        <v>0</v>
      </c>
      <c r="N58" s="172">
        <v>2.3E-2</v>
      </c>
      <c r="O58" s="172">
        <f>ROUND(E58*N58,2)</f>
        <v>1.4</v>
      </c>
      <c r="P58" s="172">
        <v>0</v>
      </c>
      <c r="Q58" s="173">
        <f>ROUND(E58*P58,2)</f>
        <v>0</v>
      </c>
      <c r="R58" s="157" t="s">
        <v>143</v>
      </c>
      <c r="S58" s="157" t="s">
        <v>98</v>
      </c>
      <c r="T58" s="157" t="s">
        <v>98</v>
      </c>
      <c r="U58" s="157">
        <v>0</v>
      </c>
      <c r="V58" s="157">
        <f>ROUND(E58*U58,2)</f>
        <v>0</v>
      </c>
      <c r="W58" s="157"/>
      <c r="X58" s="157" t="s">
        <v>144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184" t="s">
        <v>172</v>
      </c>
      <c r="D59" s="158"/>
      <c r="E59" s="159">
        <v>60.9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102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67">
        <v>23</v>
      </c>
      <c r="B60" s="168" t="s">
        <v>173</v>
      </c>
      <c r="C60" s="183" t="s">
        <v>174</v>
      </c>
      <c r="D60" s="169" t="s">
        <v>110</v>
      </c>
      <c r="E60" s="170">
        <v>6.3090000000000002</v>
      </c>
      <c r="F60" s="171"/>
      <c r="G60" s="172">
        <f>ROUND(E60*F60,2)</f>
        <v>0</v>
      </c>
      <c r="H60" s="171">
        <v>2225.08</v>
      </c>
      <c r="I60" s="172">
        <f>ROUND(E60*H60,2)</f>
        <v>14038.03</v>
      </c>
      <c r="J60" s="171">
        <v>609.91999999999996</v>
      </c>
      <c r="K60" s="172">
        <f>ROUND(E60*J60,2)</f>
        <v>3847.99</v>
      </c>
      <c r="L60" s="172">
        <v>21</v>
      </c>
      <c r="M60" s="172">
        <f>G60*(1+L60/100)</f>
        <v>0</v>
      </c>
      <c r="N60" s="172">
        <v>2.5249999999999999</v>
      </c>
      <c r="O60" s="172">
        <f>ROUND(E60*N60,2)</f>
        <v>15.93</v>
      </c>
      <c r="P60" s="172">
        <v>0</v>
      </c>
      <c r="Q60" s="173">
        <f>ROUND(E60*P60,2)</f>
        <v>0</v>
      </c>
      <c r="R60" s="157"/>
      <c r="S60" s="157" t="s">
        <v>98</v>
      </c>
      <c r="T60" s="157" t="s">
        <v>98</v>
      </c>
      <c r="U60" s="157">
        <v>1.4419999999999999</v>
      </c>
      <c r="V60" s="157">
        <f>ROUND(E60*U60,2)</f>
        <v>9.1</v>
      </c>
      <c r="W60" s="157"/>
      <c r="X60" s="157" t="s">
        <v>99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116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55"/>
      <c r="B61" s="156"/>
      <c r="C61" s="184" t="s">
        <v>175</v>
      </c>
      <c r="D61" s="158"/>
      <c r="E61" s="159">
        <v>5.4390000000000001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102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55"/>
      <c r="B62" s="156"/>
      <c r="C62" s="184" t="s">
        <v>176</v>
      </c>
      <c r="D62" s="158"/>
      <c r="E62" s="159">
        <v>0.87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102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5">
      <c r="A63" s="161" t="s">
        <v>93</v>
      </c>
      <c r="B63" s="162" t="s">
        <v>61</v>
      </c>
      <c r="C63" s="182" t="s">
        <v>62</v>
      </c>
      <c r="D63" s="163"/>
      <c r="E63" s="164"/>
      <c r="F63" s="165"/>
      <c r="G63" s="165">
        <f>SUMIF(AG64:AG64,"&lt;&gt;NOR",G64:G64)</f>
        <v>0</v>
      </c>
      <c r="H63" s="165"/>
      <c r="I63" s="165">
        <f>SUM(I64:I64)</f>
        <v>0</v>
      </c>
      <c r="J63" s="165"/>
      <c r="K63" s="165">
        <f>SUM(K64:K64)</f>
        <v>45956.17</v>
      </c>
      <c r="L63" s="165"/>
      <c r="M63" s="165">
        <f>SUM(M64:M64)</f>
        <v>0</v>
      </c>
      <c r="N63" s="165"/>
      <c r="O63" s="165">
        <f>SUM(O64:O64)</f>
        <v>0</v>
      </c>
      <c r="P63" s="165"/>
      <c r="Q63" s="166">
        <f>SUM(Q64:Q64)</f>
        <v>0</v>
      </c>
      <c r="R63" s="160"/>
      <c r="S63" s="160"/>
      <c r="T63" s="160"/>
      <c r="U63" s="160"/>
      <c r="V63" s="160">
        <f>SUM(V64:V64)</f>
        <v>81.28</v>
      </c>
      <c r="W63" s="160"/>
      <c r="X63" s="160"/>
      <c r="AG63" t="s">
        <v>94</v>
      </c>
    </row>
    <row r="64" spans="1:60" outlineLevel="1" x14ac:dyDescent="0.25">
      <c r="A64" s="174">
        <v>24</v>
      </c>
      <c r="B64" s="175" t="s">
        <v>177</v>
      </c>
      <c r="C64" s="185" t="s">
        <v>178</v>
      </c>
      <c r="D64" s="176" t="s">
        <v>179</v>
      </c>
      <c r="E64" s="177">
        <v>208.41800000000001</v>
      </c>
      <c r="F64" s="178"/>
      <c r="G64" s="179">
        <f>ROUND(E64*F64,2)</f>
        <v>0</v>
      </c>
      <c r="H64" s="178">
        <v>0</v>
      </c>
      <c r="I64" s="179">
        <f>ROUND(E64*H64,2)</f>
        <v>0</v>
      </c>
      <c r="J64" s="178">
        <v>220.5</v>
      </c>
      <c r="K64" s="179">
        <f>ROUND(E64*J64,2)</f>
        <v>45956.17</v>
      </c>
      <c r="L64" s="179">
        <v>21</v>
      </c>
      <c r="M64" s="179">
        <f>G64*(1+L64/100)</f>
        <v>0</v>
      </c>
      <c r="N64" s="179">
        <v>0</v>
      </c>
      <c r="O64" s="179">
        <f>ROUND(E64*N64,2)</f>
        <v>0</v>
      </c>
      <c r="P64" s="179">
        <v>0</v>
      </c>
      <c r="Q64" s="180">
        <f>ROUND(E64*P64,2)</f>
        <v>0</v>
      </c>
      <c r="R64" s="157"/>
      <c r="S64" s="157" t="s">
        <v>98</v>
      </c>
      <c r="T64" s="157" t="s">
        <v>98</v>
      </c>
      <c r="U64" s="157">
        <v>0.39</v>
      </c>
      <c r="V64" s="157">
        <f>ROUND(E64*U64,2)</f>
        <v>81.28</v>
      </c>
      <c r="W64" s="157"/>
      <c r="X64" s="157" t="s">
        <v>99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100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5">
      <c r="A65" s="161" t="s">
        <v>93</v>
      </c>
      <c r="B65" s="162" t="s">
        <v>63</v>
      </c>
      <c r="C65" s="182" t="s">
        <v>64</v>
      </c>
      <c r="D65" s="163"/>
      <c r="E65" s="164"/>
      <c r="F65" s="165"/>
      <c r="G65" s="165">
        <f>SUMIF(AG66:AG69,"&lt;&gt;NOR",G66:G69)</f>
        <v>0</v>
      </c>
      <c r="H65" s="165"/>
      <c r="I65" s="165">
        <f>SUM(I66:I69)</f>
        <v>0</v>
      </c>
      <c r="J65" s="165"/>
      <c r="K65" s="165">
        <f>SUM(K66:K69)</f>
        <v>10241.64</v>
      </c>
      <c r="L65" s="165"/>
      <c r="M65" s="165">
        <f>SUM(M66:M69)</f>
        <v>0</v>
      </c>
      <c r="N65" s="165"/>
      <c r="O65" s="165">
        <f>SUM(O66:O69)</f>
        <v>0</v>
      </c>
      <c r="P65" s="165"/>
      <c r="Q65" s="166">
        <f>SUM(Q66:Q69)</f>
        <v>0</v>
      </c>
      <c r="R65" s="160"/>
      <c r="S65" s="160"/>
      <c r="T65" s="160"/>
      <c r="U65" s="160"/>
      <c r="V65" s="160">
        <f>SUM(V66:V69)</f>
        <v>7.67</v>
      </c>
      <c r="W65" s="160"/>
      <c r="X65" s="160"/>
      <c r="AG65" t="s">
        <v>94</v>
      </c>
    </row>
    <row r="66" spans="1:60" outlineLevel="1" x14ac:dyDescent="0.25">
      <c r="A66" s="174">
        <v>25</v>
      </c>
      <c r="B66" s="175" t="s">
        <v>180</v>
      </c>
      <c r="C66" s="185" t="s">
        <v>181</v>
      </c>
      <c r="D66" s="176" t="s">
        <v>179</v>
      </c>
      <c r="E66" s="177">
        <v>15.66</v>
      </c>
      <c r="F66" s="178"/>
      <c r="G66" s="179">
        <f>ROUND(E66*F66,2)</f>
        <v>0</v>
      </c>
      <c r="H66" s="178">
        <v>0</v>
      </c>
      <c r="I66" s="179">
        <f>ROUND(E66*H66,2)</f>
        <v>0</v>
      </c>
      <c r="J66" s="178">
        <v>226</v>
      </c>
      <c r="K66" s="179">
        <f>ROUND(E66*J66,2)</f>
        <v>3539.16</v>
      </c>
      <c r="L66" s="179">
        <v>21</v>
      </c>
      <c r="M66" s="179">
        <f>G66*(1+L66/100)</f>
        <v>0</v>
      </c>
      <c r="N66" s="179">
        <v>0</v>
      </c>
      <c r="O66" s="179">
        <f>ROUND(E66*N66,2)</f>
        <v>0</v>
      </c>
      <c r="P66" s="179">
        <v>0</v>
      </c>
      <c r="Q66" s="180">
        <f>ROUND(E66*P66,2)</f>
        <v>0</v>
      </c>
      <c r="R66" s="157"/>
      <c r="S66" s="157" t="s">
        <v>98</v>
      </c>
      <c r="T66" s="157" t="s">
        <v>98</v>
      </c>
      <c r="U66" s="157">
        <v>0.49</v>
      </c>
      <c r="V66" s="157">
        <f>ROUND(E66*U66,2)</f>
        <v>7.67</v>
      </c>
      <c r="W66" s="157"/>
      <c r="X66" s="157" t="s">
        <v>99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100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67">
        <v>26</v>
      </c>
      <c r="B67" s="168" t="s">
        <v>182</v>
      </c>
      <c r="C67" s="183" t="s">
        <v>183</v>
      </c>
      <c r="D67" s="169" t="s">
        <v>179</v>
      </c>
      <c r="E67" s="170">
        <v>78.3</v>
      </c>
      <c r="F67" s="171"/>
      <c r="G67" s="172">
        <f>ROUND(E67*F67,2)</f>
        <v>0</v>
      </c>
      <c r="H67" s="171">
        <v>0</v>
      </c>
      <c r="I67" s="172">
        <f>ROUND(E67*H67,2)</f>
        <v>0</v>
      </c>
      <c r="J67" s="171">
        <v>15.6</v>
      </c>
      <c r="K67" s="172">
        <f>ROUND(E67*J67,2)</f>
        <v>1221.48</v>
      </c>
      <c r="L67" s="172">
        <v>21</v>
      </c>
      <c r="M67" s="172">
        <f>G67*(1+L67/100)</f>
        <v>0</v>
      </c>
      <c r="N67" s="172">
        <v>0</v>
      </c>
      <c r="O67" s="172">
        <f>ROUND(E67*N67,2)</f>
        <v>0</v>
      </c>
      <c r="P67" s="172">
        <v>0</v>
      </c>
      <c r="Q67" s="173">
        <f>ROUND(E67*P67,2)</f>
        <v>0</v>
      </c>
      <c r="R67" s="157"/>
      <c r="S67" s="157" t="s">
        <v>98</v>
      </c>
      <c r="T67" s="157" t="s">
        <v>98</v>
      </c>
      <c r="U67" s="157">
        <v>0</v>
      </c>
      <c r="V67" s="157">
        <f>ROUND(E67*U67,2)</f>
        <v>0</v>
      </c>
      <c r="W67" s="157"/>
      <c r="X67" s="157" t="s">
        <v>99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100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55"/>
      <c r="B68" s="156"/>
      <c r="C68" s="184" t="s">
        <v>184</v>
      </c>
      <c r="D68" s="158"/>
      <c r="E68" s="159">
        <v>78.3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102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74">
        <v>27</v>
      </c>
      <c r="B69" s="175" t="s">
        <v>185</v>
      </c>
      <c r="C69" s="185" t="s">
        <v>186</v>
      </c>
      <c r="D69" s="176" t="s">
        <v>179</v>
      </c>
      <c r="E69" s="177">
        <v>15.66</v>
      </c>
      <c r="F69" s="178"/>
      <c r="G69" s="179">
        <f>ROUND(E69*F69,2)</f>
        <v>0</v>
      </c>
      <c r="H69" s="178">
        <v>0</v>
      </c>
      <c r="I69" s="179">
        <f>ROUND(E69*H69,2)</f>
        <v>0</v>
      </c>
      <c r="J69" s="178">
        <v>350</v>
      </c>
      <c r="K69" s="179">
        <f>ROUND(E69*J69,2)</f>
        <v>5481</v>
      </c>
      <c r="L69" s="179">
        <v>21</v>
      </c>
      <c r="M69" s="179">
        <f>G69*(1+L69/100)</f>
        <v>0</v>
      </c>
      <c r="N69" s="179">
        <v>0</v>
      </c>
      <c r="O69" s="179">
        <f>ROUND(E69*N69,2)</f>
        <v>0</v>
      </c>
      <c r="P69" s="179">
        <v>0</v>
      </c>
      <c r="Q69" s="180">
        <f>ROUND(E69*P69,2)</f>
        <v>0</v>
      </c>
      <c r="R69" s="157"/>
      <c r="S69" s="157" t="s">
        <v>98</v>
      </c>
      <c r="T69" s="157" t="s">
        <v>187</v>
      </c>
      <c r="U69" s="157">
        <v>0</v>
      </c>
      <c r="V69" s="157">
        <f>ROUND(E69*U69,2)</f>
        <v>0</v>
      </c>
      <c r="W69" s="157"/>
      <c r="X69" s="157" t="s">
        <v>99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116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5">
      <c r="A70" s="161" t="s">
        <v>93</v>
      </c>
      <c r="B70" s="162" t="s">
        <v>66</v>
      </c>
      <c r="C70" s="182" t="s">
        <v>29</v>
      </c>
      <c r="D70" s="163"/>
      <c r="E70" s="164"/>
      <c r="F70" s="165"/>
      <c r="G70" s="165">
        <f>SUMIF(AG71:AG74,"&lt;&gt;NOR",G71:G74)</f>
        <v>0</v>
      </c>
      <c r="H70" s="165"/>
      <c r="I70" s="165">
        <f>SUM(I71:I74)</f>
        <v>0</v>
      </c>
      <c r="J70" s="165"/>
      <c r="K70" s="165">
        <f>SUM(K71:K74)</f>
        <v>50000</v>
      </c>
      <c r="L70" s="165"/>
      <c r="M70" s="165">
        <f>SUM(M71:M74)</f>
        <v>0</v>
      </c>
      <c r="N70" s="165"/>
      <c r="O70" s="165">
        <f>SUM(O71:O74)</f>
        <v>0</v>
      </c>
      <c r="P70" s="165"/>
      <c r="Q70" s="166">
        <f>SUM(Q71:Q74)</f>
        <v>0</v>
      </c>
      <c r="R70" s="160"/>
      <c r="S70" s="160"/>
      <c r="T70" s="160"/>
      <c r="U70" s="160"/>
      <c r="V70" s="160">
        <f>SUM(V71:V74)</f>
        <v>0</v>
      </c>
      <c r="W70" s="160"/>
      <c r="X70" s="160"/>
      <c r="AG70" t="s">
        <v>94</v>
      </c>
    </row>
    <row r="71" spans="1:60" outlineLevel="1" x14ac:dyDescent="0.25">
      <c r="A71" s="174">
        <v>28</v>
      </c>
      <c r="B71" s="175" t="s">
        <v>188</v>
      </c>
      <c r="C71" s="185" t="s">
        <v>189</v>
      </c>
      <c r="D71" s="176" t="s">
        <v>190</v>
      </c>
      <c r="E71" s="177">
        <v>1</v>
      </c>
      <c r="F71" s="178"/>
      <c r="G71" s="179">
        <f>ROUND(E71*F71,2)</f>
        <v>0</v>
      </c>
      <c r="H71" s="178">
        <v>0</v>
      </c>
      <c r="I71" s="179">
        <f>ROUND(E71*H71,2)</f>
        <v>0</v>
      </c>
      <c r="J71" s="178">
        <v>5000</v>
      </c>
      <c r="K71" s="179">
        <f>ROUND(E71*J71,2)</f>
        <v>5000</v>
      </c>
      <c r="L71" s="179">
        <v>21</v>
      </c>
      <c r="M71" s="179">
        <f>G71*(1+L71/100)</f>
        <v>0</v>
      </c>
      <c r="N71" s="179">
        <v>0</v>
      </c>
      <c r="O71" s="179">
        <f>ROUND(E71*N71,2)</f>
        <v>0</v>
      </c>
      <c r="P71" s="179">
        <v>0</v>
      </c>
      <c r="Q71" s="180">
        <f>ROUND(E71*P71,2)</f>
        <v>0</v>
      </c>
      <c r="R71" s="157"/>
      <c r="S71" s="157" t="s">
        <v>191</v>
      </c>
      <c r="T71" s="157" t="s">
        <v>187</v>
      </c>
      <c r="U71" s="157">
        <v>0</v>
      </c>
      <c r="V71" s="157">
        <f>ROUND(E71*U71,2)</f>
        <v>0</v>
      </c>
      <c r="W71" s="157"/>
      <c r="X71" s="157" t="s">
        <v>99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100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0.399999999999999" outlineLevel="1" x14ac:dyDescent="0.25">
      <c r="A72" s="174">
        <v>29</v>
      </c>
      <c r="B72" s="175" t="s">
        <v>192</v>
      </c>
      <c r="C72" s="185" t="s">
        <v>193</v>
      </c>
      <c r="D72" s="176" t="s">
        <v>190</v>
      </c>
      <c r="E72" s="177">
        <v>1</v>
      </c>
      <c r="F72" s="178"/>
      <c r="G72" s="179">
        <f>ROUND(E72*F72,2)</f>
        <v>0</v>
      </c>
      <c r="H72" s="178">
        <v>0</v>
      </c>
      <c r="I72" s="179">
        <f>ROUND(E72*H72,2)</f>
        <v>0</v>
      </c>
      <c r="J72" s="178">
        <v>25000</v>
      </c>
      <c r="K72" s="179">
        <f>ROUND(E72*J72,2)</f>
        <v>25000</v>
      </c>
      <c r="L72" s="179">
        <v>21</v>
      </c>
      <c r="M72" s="179">
        <f>G72*(1+L72/100)</f>
        <v>0</v>
      </c>
      <c r="N72" s="179">
        <v>0</v>
      </c>
      <c r="O72" s="179">
        <f>ROUND(E72*N72,2)</f>
        <v>0</v>
      </c>
      <c r="P72" s="179">
        <v>0</v>
      </c>
      <c r="Q72" s="180">
        <f>ROUND(E72*P72,2)</f>
        <v>0</v>
      </c>
      <c r="R72" s="157"/>
      <c r="S72" s="157" t="s">
        <v>191</v>
      </c>
      <c r="T72" s="157" t="s">
        <v>187</v>
      </c>
      <c r="U72" s="157">
        <v>0</v>
      </c>
      <c r="V72" s="157">
        <f>ROUND(E72*U72,2)</f>
        <v>0</v>
      </c>
      <c r="W72" s="157"/>
      <c r="X72" s="157" t="s">
        <v>99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100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74">
        <v>30</v>
      </c>
      <c r="B73" s="175" t="s">
        <v>194</v>
      </c>
      <c r="C73" s="185" t="s">
        <v>195</v>
      </c>
      <c r="D73" s="176" t="s">
        <v>190</v>
      </c>
      <c r="E73" s="177">
        <v>1</v>
      </c>
      <c r="F73" s="178"/>
      <c r="G73" s="179">
        <f>ROUND(E73*F73,2)</f>
        <v>0</v>
      </c>
      <c r="H73" s="178">
        <v>0</v>
      </c>
      <c r="I73" s="179">
        <f>ROUND(E73*H73,2)</f>
        <v>0</v>
      </c>
      <c r="J73" s="178">
        <v>15000</v>
      </c>
      <c r="K73" s="179">
        <f>ROUND(E73*J73,2)</f>
        <v>15000</v>
      </c>
      <c r="L73" s="179">
        <v>21</v>
      </c>
      <c r="M73" s="179">
        <f>G73*(1+L73/100)</f>
        <v>0</v>
      </c>
      <c r="N73" s="179">
        <v>0</v>
      </c>
      <c r="O73" s="179">
        <f>ROUND(E73*N73,2)</f>
        <v>0</v>
      </c>
      <c r="P73" s="179">
        <v>0</v>
      </c>
      <c r="Q73" s="180">
        <f>ROUND(E73*P73,2)</f>
        <v>0</v>
      </c>
      <c r="R73" s="157"/>
      <c r="S73" s="157" t="s">
        <v>191</v>
      </c>
      <c r="T73" s="157" t="s">
        <v>187</v>
      </c>
      <c r="U73" s="157">
        <v>0</v>
      </c>
      <c r="V73" s="157">
        <f>ROUND(E73*U73,2)</f>
        <v>0</v>
      </c>
      <c r="W73" s="157"/>
      <c r="X73" s="157" t="s">
        <v>99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100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67">
        <v>31</v>
      </c>
      <c r="B74" s="168" t="s">
        <v>196</v>
      </c>
      <c r="C74" s="183" t="s">
        <v>197</v>
      </c>
      <c r="D74" s="169" t="s">
        <v>190</v>
      </c>
      <c r="E74" s="170">
        <v>1</v>
      </c>
      <c r="F74" s="171"/>
      <c r="G74" s="172">
        <f>ROUND(E74*F74,2)</f>
        <v>0</v>
      </c>
      <c r="H74" s="171">
        <v>0</v>
      </c>
      <c r="I74" s="172">
        <f>ROUND(E74*H74,2)</f>
        <v>0</v>
      </c>
      <c r="J74" s="171">
        <v>5000</v>
      </c>
      <c r="K74" s="172">
        <f>ROUND(E74*J74,2)</f>
        <v>5000</v>
      </c>
      <c r="L74" s="172">
        <v>21</v>
      </c>
      <c r="M74" s="172">
        <f>G74*(1+L74/100)</f>
        <v>0</v>
      </c>
      <c r="N74" s="172">
        <v>0</v>
      </c>
      <c r="O74" s="172">
        <f>ROUND(E74*N74,2)</f>
        <v>0</v>
      </c>
      <c r="P74" s="172">
        <v>0</v>
      </c>
      <c r="Q74" s="173">
        <f>ROUND(E74*P74,2)</f>
        <v>0</v>
      </c>
      <c r="R74" s="157"/>
      <c r="S74" s="157" t="s">
        <v>191</v>
      </c>
      <c r="T74" s="157" t="s">
        <v>187</v>
      </c>
      <c r="U74" s="157">
        <v>0</v>
      </c>
      <c r="V74" s="157">
        <f>ROUND(E74*U74,2)</f>
        <v>0</v>
      </c>
      <c r="W74" s="157"/>
      <c r="X74" s="157" t="s">
        <v>99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100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x14ac:dyDescent="0.25">
      <c r="A75" s="3"/>
      <c r="B75" s="4"/>
      <c r="C75" s="186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v>15</v>
      </c>
      <c r="AF75">
        <v>21</v>
      </c>
      <c r="AG75" t="s">
        <v>80</v>
      </c>
    </row>
    <row r="76" spans="1:60" x14ac:dyDescent="0.25">
      <c r="A76" s="151"/>
      <c r="B76" s="152" t="s">
        <v>31</v>
      </c>
      <c r="C76" s="187"/>
      <c r="D76" s="153"/>
      <c r="E76" s="154"/>
      <c r="F76" s="154"/>
      <c r="G76" s="181">
        <f>G8+G21+G49+G63+G65+G70</f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AE76">
        <f>SUMIF(L7:L74,AE75,G7:G74)</f>
        <v>0</v>
      </c>
      <c r="AF76">
        <f>SUMIF(L7:L74,AF75,G7:G74)</f>
        <v>0</v>
      </c>
      <c r="AG76" t="s">
        <v>198</v>
      </c>
    </row>
    <row r="77" spans="1:60" x14ac:dyDescent="0.25">
      <c r="A77" s="3"/>
      <c r="B77" s="4"/>
      <c r="C77" s="186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5">
      <c r="A78" s="3"/>
      <c r="B78" s="4"/>
      <c r="C78" s="186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5">
      <c r="A79" s="265" t="s">
        <v>199</v>
      </c>
      <c r="B79" s="265"/>
      <c r="C79" s="266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5">
      <c r="A80" s="246"/>
      <c r="B80" s="247"/>
      <c r="C80" s="248"/>
      <c r="D80" s="247"/>
      <c r="E80" s="247"/>
      <c r="F80" s="247"/>
      <c r="G80" s="249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G80" t="s">
        <v>200</v>
      </c>
    </row>
    <row r="81" spans="1:33" x14ac:dyDescent="0.25">
      <c r="A81" s="250"/>
      <c r="B81" s="251"/>
      <c r="C81" s="252"/>
      <c r="D81" s="251"/>
      <c r="E81" s="251"/>
      <c r="F81" s="251"/>
      <c r="G81" s="25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5">
      <c r="A82" s="250"/>
      <c r="B82" s="251"/>
      <c r="C82" s="252"/>
      <c r="D82" s="251"/>
      <c r="E82" s="251"/>
      <c r="F82" s="251"/>
      <c r="G82" s="25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5">
      <c r="A83" s="250"/>
      <c r="B83" s="251"/>
      <c r="C83" s="252"/>
      <c r="D83" s="251"/>
      <c r="E83" s="251"/>
      <c r="F83" s="251"/>
      <c r="G83" s="25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5">
      <c r="A84" s="254"/>
      <c r="B84" s="255"/>
      <c r="C84" s="256"/>
      <c r="D84" s="255"/>
      <c r="E84" s="255"/>
      <c r="F84" s="255"/>
      <c r="G84" s="257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5">
      <c r="A85" s="3"/>
      <c r="B85" s="4"/>
      <c r="C85" s="186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33" x14ac:dyDescent="0.25">
      <c r="C86" s="188"/>
      <c r="D86" s="10"/>
      <c r="AG86" t="s">
        <v>201</v>
      </c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80:G84"/>
    <mergeCell ref="A1:G1"/>
    <mergeCell ref="C2:G2"/>
    <mergeCell ref="C3:G3"/>
    <mergeCell ref="C4:G4"/>
    <mergeCell ref="A79:C79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2021-03-24T20:19:35Z</dcterms:modified>
</cp:coreProperties>
</file>